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2760" yWindow="-31932" windowWidth="15576" windowHeight="11676" tabRatio="500"/>
  </bookViews>
  <sheets>
    <sheet name="план (3)" sheetId="2" r:id="rId1"/>
    <sheet name="Лист1" sheetId="3" r:id="rId2"/>
  </sheets>
  <definedNames>
    <definedName name="_Hlk331752892" localSheetId="0">NA()</definedName>
    <definedName name="_xlnm._FilterDatabase" localSheetId="0" hidden="1">'план (3)'!$A$4:$JA$601</definedName>
    <definedName name="_xlnm.Print_Titles" localSheetId="0">'план (3)'!$3:$4</definedName>
    <definedName name="_xlnm.Print_Area" localSheetId="0">'план (3)'!$A$1:$R$608</definedName>
  </definedNames>
  <calcPr calcId="145621"/>
</workbook>
</file>

<file path=xl/calcChain.xml><?xml version="1.0" encoding="utf-8"?>
<calcChain xmlns="http://schemas.openxmlformats.org/spreadsheetml/2006/main">
  <c r="G545" i="2" l="1"/>
  <c r="G547" i="2"/>
  <c r="G549" i="2"/>
  <c r="G551" i="2"/>
  <c r="G553" i="2"/>
  <c r="G555" i="2"/>
  <c r="G557" i="2"/>
  <c r="I39" i="2" l="1"/>
  <c r="J11" i="2" l="1"/>
  <c r="K11" i="2"/>
  <c r="L11" i="2"/>
  <c r="M11" i="2"/>
  <c r="N11" i="2"/>
  <c r="O11" i="2"/>
  <c r="J541" i="2"/>
  <c r="K541" i="2"/>
  <c r="L541" i="2"/>
  <c r="M541" i="2"/>
  <c r="N541" i="2"/>
  <c r="O541" i="2"/>
  <c r="I541" i="2"/>
  <c r="I540" i="2" s="1"/>
  <c r="O375" i="2" l="1"/>
  <c r="O372" i="2"/>
  <c r="O369" i="2"/>
  <c r="O366" i="2"/>
  <c r="O363" i="2"/>
  <c r="O360" i="2"/>
  <c r="O357" i="2"/>
  <c r="O354" i="2"/>
  <c r="O351" i="2"/>
  <c r="O348" i="2"/>
  <c r="O345" i="2"/>
  <c r="O342" i="2"/>
  <c r="O339" i="2"/>
  <c r="O336" i="2"/>
  <c r="O333" i="2"/>
  <c r="O330" i="2"/>
  <c r="O327" i="2"/>
  <c r="O324" i="2"/>
  <c r="O315" i="2"/>
  <c r="O306" i="2"/>
  <c r="O300" i="2"/>
  <c r="O291" i="2"/>
  <c r="O273" i="2"/>
  <c r="O270" i="2"/>
  <c r="O267" i="2"/>
  <c r="O261" i="2"/>
  <c r="O258" i="2"/>
  <c r="O255" i="2"/>
  <c r="O246" i="2"/>
  <c r="O243" i="2"/>
  <c r="O237" i="2"/>
  <c r="O234" i="2"/>
  <c r="O231" i="2"/>
  <c r="O228" i="2"/>
  <c r="O225" i="2"/>
  <c r="O219" i="2"/>
  <c r="O204" i="2"/>
  <c r="O201" i="2"/>
  <c r="O186" i="2"/>
  <c r="O171" i="2"/>
  <c r="O162" i="2"/>
  <c r="O159" i="2"/>
  <c r="O156" i="2"/>
  <c r="O153" i="2"/>
  <c r="O132" i="2"/>
  <c r="O129" i="2"/>
  <c r="O120" i="2"/>
  <c r="O87" i="2"/>
  <c r="O84" i="2"/>
  <c r="O81" i="2"/>
  <c r="O78" i="2"/>
  <c r="O74" i="2"/>
  <c r="O73" i="2"/>
  <c r="O72" i="2" l="1"/>
  <c r="O69" i="2"/>
  <c r="O68" i="2"/>
  <c r="O67" i="2" l="1"/>
  <c r="G594" i="2"/>
  <c r="G595" i="2"/>
  <c r="G596" i="2"/>
  <c r="O47" i="2" l="1"/>
  <c r="J45" i="2"/>
  <c r="K45" i="2"/>
  <c r="L45" i="2"/>
  <c r="M45" i="2"/>
  <c r="N45" i="2"/>
  <c r="O45" i="2"/>
  <c r="O531" i="2" l="1"/>
  <c r="G593" i="2" l="1"/>
  <c r="G592" i="2"/>
  <c r="G591" i="2"/>
  <c r="G590" i="2"/>
  <c r="G589" i="2"/>
  <c r="G588" i="2"/>
  <c r="G587" i="2"/>
  <c r="G586" i="2"/>
  <c r="G585" i="2"/>
  <c r="G584" i="2"/>
  <c r="G583" i="2"/>
  <c r="G582" i="2"/>
  <c r="G581" i="2"/>
  <c r="G580" i="2"/>
  <c r="G579" i="2"/>
  <c r="G578" i="2"/>
  <c r="G577" i="2"/>
  <c r="G576" i="2"/>
  <c r="G575" i="2"/>
  <c r="G574" i="2"/>
  <c r="G573" i="2"/>
  <c r="G572" i="2"/>
  <c r="G571" i="2"/>
  <c r="G568" i="2"/>
  <c r="G567" i="2"/>
  <c r="G566" i="2"/>
  <c r="G565" i="2"/>
  <c r="G564" i="2"/>
  <c r="F564" i="2"/>
  <c r="G563" i="2"/>
  <c r="G562" i="2"/>
  <c r="F562" i="2"/>
  <c r="G561" i="2"/>
  <c r="G560" i="2"/>
  <c r="F560" i="2"/>
  <c r="G559" i="2"/>
  <c r="G558" i="2"/>
  <c r="G556" i="2"/>
  <c r="G554" i="2"/>
  <c r="G552" i="2"/>
  <c r="G550" i="2"/>
  <c r="G548" i="2"/>
  <c r="G546" i="2"/>
  <c r="G544" i="2"/>
  <c r="O23" i="2" l="1"/>
  <c r="O27" i="2"/>
  <c r="P595" i="2" l="1"/>
  <c r="P570" i="2"/>
  <c r="P569" i="2"/>
  <c r="P559" i="2"/>
  <c r="P560" i="2"/>
  <c r="P561" i="2"/>
  <c r="P562" i="2"/>
  <c r="P563" i="2"/>
  <c r="P564" i="2"/>
  <c r="P565" i="2"/>
  <c r="P566" i="2"/>
  <c r="P567" i="2"/>
  <c r="P568" i="2"/>
  <c r="P551" i="2"/>
  <c r="P552" i="2"/>
  <c r="P553" i="2"/>
  <c r="P554" i="2"/>
  <c r="P555" i="2"/>
  <c r="P556" i="2"/>
  <c r="P557" i="2"/>
  <c r="P558" i="2"/>
  <c r="P545" i="2"/>
  <c r="P546" i="2"/>
  <c r="P547" i="2"/>
  <c r="P548" i="2"/>
  <c r="P549" i="2"/>
  <c r="P550" i="2"/>
  <c r="K542" i="2"/>
  <c r="L542" i="2"/>
  <c r="M542" i="2"/>
  <c r="O537" i="2"/>
  <c r="J538" i="2"/>
  <c r="K538" i="2"/>
  <c r="L538" i="2"/>
  <c r="M538" i="2"/>
  <c r="O538" i="2"/>
  <c r="J539" i="2"/>
  <c r="K539" i="2"/>
  <c r="L539" i="2"/>
  <c r="M539" i="2"/>
  <c r="N539" i="2"/>
  <c r="O539" i="2"/>
  <c r="P543" i="2"/>
  <c r="P544" i="2"/>
  <c r="P533" i="2"/>
  <c r="J531" i="2"/>
  <c r="K531" i="2"/>
  <c r="L531" i="2"/>
  <c r="M531" i="2"/>
  <c r="N531" i="2"/>
  <c r="P529" i="2"/>
  <c r="J524" i="2"/>
  <c r="K524" i="2"/>
  <c r="L524" i="2"/>
  <c r="M524" i="2"/>
  <c r="N524" i="2"/>
  <c r="O524" i="2"/>
  <c r="J523" i="2"/>
  <c r="J520" i="2" s="1"/>
  <c r="K523" i="2"/>
  <c r="L523" i="2"/>
  <c r="M523" i="2"/>
  <c r="N523" i="2"/>
  <c r="N520" i="2" s="1"/>
  <c r="O523" i="2"/>
  <c r="O520" i="2" s="1"/>
  <c r="J514" i="2"/>
  <c r="K514" i="2"/>
  <c r="L514" i="2"/>
  <c r="M514" i="2"/>
  <c r="N514" i="2"/>
  <c r="O514" i="2"/>
  <c r="J509" i="2"/>
  <c r="K509" i="2"/>
  <c r="L509" i="2"/>
  <c r="M509" i="2"/>
  <c r="N509" i="2"/>
  <c r="O509" i="2"/>
  <c r="J504" i="2"/>
  <c r="K504" i="2"/>
  <c r="O504" i="2"/>
  <c r="J489" i="2"/>
  <c r="K489" i="2"/>
  <c r="L489" i="2"/>
  <c r="M489" i="2"/>
  <c r="N489" i="2"/>
  <c r="O489" i="2"/>
  <c r="J484" i="2"/>
  <c r="K484" i="2"/>
  <c r="O484" i="2"/>
  <c r="J479" i="2"/>
  <c r="K479" i="2"/>
  <c r="L479" i="2"/>
  <c r="M479" i="2"/>
  <c r="N479" i="2"/>
  <c r="O479" i="2"/>
  <c r="J474" i="2"/>
  <c r="K474" i="2"/>
  <c r="O474" i="2"/>
  <c r="J469" i="2"/>
  <c r="K469" i="2"/>
  <c r="L469" i="2"/>
  <c r="M469" i="2"/>
  <c r="N469" i="2"/>
  <c r="O469" i="2"/>
  <c r="J464" i="2"/>
  <c r="K464" i="2"/>
  <c r="O464" i="2"/>
  <c r="J459" i="2"/>
  <c r="K459" i="2"/>
  <c r="L459" i="2"/>
  <c r="M459" i="2"/>
  <c r="N459" i="2"/>
  <c r="O459" i="2"/>
  <c r="J454" i="2"/>
  <c r="K454" i="2"/>
  <c r="O454" i="2"/>
  <c r="J449" i="2"/>
  <c r="K449" i="2"/>
  <c r="L449" i="2"/>
  <c r="M449" i="2"/>
  <c r="N449" i="2"/>
  <c r="O449" i="2"/>
  <c r="J444" i="2"/>
  <c r="K444" i="2"/>
  <c r="O444" i="2"/>
  <c r="J439" i="2"/>
  <c r="K439" i="2"/>
  <c r="L439" i="2"/>
  <c r="M439" i="2"/>
  <c r="N439" i="2"/>
  <c r="O439" i="2"/>
  <c r="J434" i="2"/>
  <c r="K434" i="2"/>
  <c r="O434" i="2"/>
  <c r="J429" i="2"/>
  <c r="K429" i="2"/>
  <c r="L429" i="2"/>
  <c r="M429" i="2"/>
  <c r="N429" i="2"/>
  <c r="O429" i="2"/>
  <c r="J424" i="2"/>
  <c r="K424" i="2"/>
  <c r="O424" i="2"/>
  <c r="J419" i="2"/>
  <c r="K419" i="2"/>
  <c r="L419" i="2"/>
  <c r="M419" i="2"/>
  <c r="N419" i="2"/>
  <c r="O419" i="2"/>
  <c r="J414" i="2"/>
  <c r="K414" i="2"/>
  <c r="O414" i="2"/>
  <c r="J409" i="2"/>
  <c r="K409" i="2"/>
  <c r="L409" i="2"/>
  <c r="M409" i="2"/>
  <c r="N409" i="2"/>
  <c r="O409" i="2"/>
  <c r="J404" i="2"/>
  <c r="K404" i="2"/>
  <c r="O404" i="2"/>
  <c r="J391" i="2"/>
  <c r="J385" i="2" s="1"/>
  <c r="K391" i="2"/>
  <c r="K385" i="2" s="1"/>
  <c r="O391" i="2"/>
  <c r="J392" i="2"/>
  <c r="J386" i="2" s="1"/>
  <c r="J20" i="2" s="1"/>
  <c r="K392" i="2"/>
  <c r="K386" i="2" s="1"/>
  <c r="K20" i="2" s="1"/>
  <c r="O392" i="2"/>
  <c r="O386" i="2" s="1"/>
  <c r="J393" i="2"/>
  <c r="J387" i="2" s="1"/>
  <c r="J22" i="2" s="1"/>
  <c r="K393" i="2"/>
  <c r="K387" i="2" s="1"/>
  <c r="K22" i="2" s="1"/>
  <c r="O393" i="2"/>
  <c r="J390" i="2"/>
  <c r="J384" i="2" s="1"/>
  <c r="J18" i="2" s="1"/>
  <c r="J6" i="2" s="1"/>
  <c r="K390" i="2"/>
  <c r="K384" i="2" s="1"/>
  <c r="K18" i="2" s="1"/>
  <c r="K6" i="2" s="1"/>
  <c r="O390"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5" i="2"/>
  <c r="P376" i="2"/>
  <c r="P379" i="2"/>
  <c r="P380" i="2"/>
  <c r="P381" i="2"/>
  <c r="P382" i="2"/>
  <c r="P303" i="2"/>
  <c r="P304" i="2"/>
  <c r="P305" i="2"/>
  <c r="P306" i="2"/>
  <c r="P307" i="2"/>
  <c r="P308" i="2"/>
  <c r="P309" i="2"/>
  <c r="P310" i="2"/>
  <c r="P311" i="2"/>
  <c r="P312" i="2"/>
  <c r="P313" i="2"/>
  <c r="P293" i="2"/>
  <c r="P294" i="2"/>
  <c r="P295" i="2"/>
  <c r="P296" i="2"/>
  <c r="P297" i="2"/>
  <c r="P298" i="2"/>
  <c r="P299" i="2"/>
  <c r="P300" i="2"/>
  <c r="P301" i="2"/>
  <c r="P302" i="2"/>
  <c r="P285" i="2"/>
  <c r="P286" i="2"/>
  <c r="P287" i="2"/>
  <c r="P288" i="2"/>
  <c r="P289" i="2"/>
  <c r="P290" i="2"/>
  <c r="P291" i="2"/>
  <c r="P292" i="2"/>
  <c r="P276" i="2"/>
  <c r="P277" i="2"/>
  <c r="P278" i="2"/>
  <c r="P279" i="2"/>
  <c r="P280" i="2"/>
  <c r="P281" i="2"/>
  <c r="P282" i="2"/>
  <c r="P283" i="2"/>
  <c r="P284" i="2"/>
  <c r="P269" i="2"/>
  <c r="P270" i="2"/>
  <c r="P271" i="2"/>
  <c r="P272" i="2"/>
  <c r="P273" i="2"/>
  <c r="P274" i="2"/>
  <c r="P275" i="2"/>
  <c r="P261" i="2"/>
  <c r="P262" i="2"/>
  <c r="P263" i="2"/>
  <c r="P264" i="2"/>
  <c r="P265" i="2"/>
  <c r="P266" i="2"/>
  <c r="P267" i="2"/>
  <c r="P268" i="2"/>
  <c r="P255" i="2"/>
  <c r="P256" i="2"/>
  <c r="P257" i="2"/>
  <c r="P258" i="2"/>
  <c r="P259" i="2"/>
  <c r="P260" i="2"/>
  <c r="P248" i="2"/>
  <c r="P249" i="2"/>
  <c r="P250" i="2"/>
  <c r="P251" i="2"/>
  <c r="P252" i="2"/>
  <c r="P253" i="2"/>
  <c r="P254" i="2"/>
  <c r="P240" i="2"/>
  <c r="P241" i="2"/>
  <c r="P242" i="2"/>
  <c r="P243" i="2"/>
  <c r="P244" i="2"/>
  <c r="P245" i="2"/>
  <c r="P246" i="2"/>
  <c r="P247" i="2"/>
  <c r="P231" i="2"/>
  <c r="P232" i="2"/>
  <c r="P233" i="2"/>
  <c r="P234" i="2"/>
  <c r="P235" i="2"/>
  <c r="P236" i="2"/>
  <c r="P237" i="2"/>
  <c r="P238" i="2"/>
  <c r="P239" i="2"/>
  <c r="P222" i="2"/>
  <c r="P223" i="2"/>
  <c r="P224" i="2"/>
  <c r="P225" i="2"/>
  <c r="P226" i="2"/>
  <c r="P227" i="2"/>
  <c r="P228" i="2"/>
  <c r="P229" i="2"/>
  <c r="P230" i="2"/>
  <c r="P214" i="2"/>
  <c r="P215" i="2"/>
  <c r="P216" i="2"/>
  <c r="P217" i="2"/>
  <c r="P218" i="2"/>
  <c r="P219" i="2"/>
  <c r="P220" i="2"/>
  <c r="P221" i="2"/>
  <c r="P204" i="2"/>
  <c r="P205" i="2"/>
  <c r="P206" i="2"/>
  <c r="P207" i="2"/>
  <c r="P208" i="2"/>
  <c r="P209" i="2"/>
  <c r="P210" i="2"/>
  <c r="P211" i="2"/>
  <c r="P212" i="2"/>
  <c r="P213" i="2"/>
  <c r="P192" i="2"/>
  <c r="P193" i="2"/>
  <c r="P194" i="2"/>
  <c r="P195" i="2"/>
  <c r="P196" i="2"/>
  <c r="P197" i="2"/>
  <c r="P198" i="2"/>
  <c r="P199" i="2"/>
  <c r="P200" i="2"/>
  <c r="P201" i="2"/>
  <c r="P202" i="2"/>
  <c r="P203" i="2"/>
  <c r="P183" i="2"/>
  <c r="P184" i="2"/>
  <c r="P185" i="2"/>
  <c r="P186" i="2"/>
  <c r="P187" i="2"/>
  <c r="P188" i="2"/>
  <c r="P189" i="2"/>
  <c r="P190" i="2"/>
  <c r="P191" i="2"/>
  <c r="P174" i="2"/>
  <c r="P175" i="2"/>
  <c r="P176" i="2"/>
  <c r="P177" i="2"/>
  <c r="P178" i="2"/>
  <c r="P179" i="2"/>
  <c r="P180" i="2"/>
  <c r="P181" i="2"/>
  <c r="P182" i="2"/>
  <c r="P162" i="2"/>
  <c r="P163" i="2"/>
  <c r="P164" i="2"/>
  <c r="P165" i="2"/>
  <c r="P166" i="2"/>
  <c r="P167" i="2"/>
  <c r="P168" i="2"/>
  <c r="P169" i="2"/>
  <c r="P170" i="2"/>
  <c r="P171" i="2"/>
  <c r="P172" i="2"/>
  <c r="P173" i="2"/>
  <c r="P155" i="2"/>
  <c r="P156" i="2"/>
  <c r="P157" i="2"/>
  <c r="P158" i="2"/>
  <c r="P159" i="2"/>
  <c r="P160" i="2"/>
  <c r="P161" i="2"/>
  <c r="P138" i="2"/>
  <c r="P139" i="2"/>
  <c r="P140" i="2"/>
  <c r="P141" i="2"/>
  <c r="P142" i="2"/>
  <c r="P143" i="2"/>
  <c r="P144" i="2"/>
  <c r="P145" i="2"/>
  <c r="P146" i="2"/>
  <c r="P147" i="2"/>
  <c r="P148" i="2"/>
  <c r="P149" i="2"/>
  <c r="P150" i="2"/>
  <c r="P151" i="2"/>
  <c r="P152" i="2"/>
  <c r="P153" i="2"/>
  <c r="P154" i="2"/>
  <c r="P126" i="2"/>
  <c r="P127" i="2"/>
  <c r="P128" i="2"/>
  <c r="P129" i="2"/>
  <c r="P130" i="2"/>
  <c r="P131" i="2"/>
  <c r="P132" i="2"/>
  <c r="P133" i="2"/>
  <c r="P134" i="2"/>
  <c r="P135" i="2"/>
  <c r="P136" i="2"/>
  <c r="P137" i="2"/>
  <c r="P114" i="2"/>
  <c r="P115" i="2"/>
  <c r="P116" i="2"/>
  <c r="P117" i="2"/>
  <c r="P118" i="2"/>
  <c r="P119" i="2"/>
  <c r="P120" i="2"/>
  <c r="P121" i="2"/>
  <c r="P122" i="2"/>
  <c r="P123" i="2"/>
  <c r="P124" i="2"/>
  <c r="P125" i="2"/>
  <c r="P105" i="2"/>
  <c r="P106" i="2"/>
  <c r="P107" i="2"/>
  <c r="P108" i="2"/>
  <c r="P109" i="2"/>
  <c r="P110" i="2"/>
  <c r="P111" i="2"/>
  <c r="P112" i="2"/>
  <c r="P113" i="2"/>
  <c r="P96" i="2"/>
  <c r="P97" i="2"/>
  <c r="P98" i="2"/>
  <c r="P99" i="2"/>
  <c r="P100" i="2"/>
  <c r="P101" i="2"/>
  <c r="P102" i="2"/>
  <c r="P103" i="2"/>
  <c r="P104" i="2"/>
  <c r="P89" i="2"/>
  <c r="P90" i="2"/>
  <c r="P91" i="2"/>
  <c r="P92" i="2"/>
  <c r="P93" i="2"/>
  <c r="P94" i="2"/>
  <c r="P95" i="2"/>
  <c r="P77" i="2"/>
  <c r="P78" i="2"/>
  <c r="P79" i="2"/>
  <c r="P80" i="2"/>
  <c r="P81" i="2"/>
  <c r="P82" i="2"/>
  <c r="P83" i="2"/>
  <c r="P84" i="2"/>
  <c r="P85" i="2"/>
  <c r="P86" i="2"/>
  <c r="P87" i="2"/>
  <c r="P88" i="2"/>
  <c r="J74" i="2"/>
  <c r="K74" i="2"/>
  <c r="L74" i="2"/>
  <c r="M74" i="2"/>
  <c r="N74" i="2"/>
  <c r="J73" i="2"/>
  <c r="K73" i="2"/>
  <c r="L73" i="2"/>
  <c r="M73" i="2"/>
  <c r="N73" i="2"/>
  <c r="P75" i="2"/>
  <c r="P76" i="2"/>
  <c r="J55" i="2"/>
  <c r="J54" i="2" s="1"/>
  <c r="K55" i="2"/>
  <c r="K54" i="2" s="1"/>
  <c r="L55" i="2"/>
  <c r="L54" i="2" s="1"/>
  <c r="M55" i="2"/>
  <c r="M54" i="2" s="1"/>
  <c r="N55" i="2"/>
  <c r="N54" i="2" s="1"/>
  <c r="O55" i="2"/>
  <c r="P62" i="2"/>
  <c r="P63" i="2"/>
  <c r="P64" i="2"/>
  <c r="P66" i="2"/>
  <c r="P67" i="2"/>
  <c r="P68" i="2"/>
  <c r="P69" i="2"/>
  <c r="P52" i="2"/>
  <c r="N50" i="2"/>
  <c r="O50" i="2"/>
  <c r="M50" i="2"/>
  <c r="I48" i="2"/>
  <c r="I45" i="2" s="1"/>
  <c r="P45" i="2" s="1"/>
  <c r="M46" i="2"/>
  <c r="M44" i="2" s="1"/>
  <c r="P47" i="2"/>
  <c r="K34" i="2"/>
  <c r="M34" i="2"/>
  <c r="N34" i="2"/>
  <c r="O34" i="2"/>
  <c r="J27" i="2"/>
  <c r="K27" i="2"/>
  <c r="L27" i="2"/>
  <c r="M27" i="2"/>
  <c r="N27" i="2"/>
  <c r="J23" i="2"/>
  <c r="K23" i="2"/>
  <c r="L23" i="2"/>
  <c r="M23" i="2"/>
  <c r="N23" i="2"/>
  <c r="K14" i="2"/>
  <c r="O13" i="2"/>
  <c r="J522" i="2" l="1"/>
  <c r="L522" i="2"/>
  <c r="N522" i="2"/>
  <c r="J521" i="2"/>
  <c r="J519" i="2" s="1"/>
  <c r="M72" i="2"/>
  <c r="L521" i="2"/>
  <c r="K522" i="2"/>
  <c r="J10" i="2"/>
  <c r="L72" i="2"/>
  <c r="K520" i="2"/>
  <c r="M521" i="2"/>
  <c r="M522" i="2"/>
  <c r="K521" i="2"/>
  <c r="K10" i="2" s="1"/>
  <c r="O387" i="2"/>
  <c r="O20" i="2"/>
  <c r="O8" i="2" s="1"/>
  <c r="O385" i="2"/>
  <c r="O521" i="2"/>
  <c r="O522" i="2"/>
  <c r="M520" i="2"/>
  <c r="L520" i="2"/>
  <c r="J389" i="2"/>
  <c r="J383" i="2" s="1"/>
  <c r="O389" i="2"/>
  <c r="K389" i="2"/>
  <c r="K383" i="2" s="1"/>
  <c r="O384" i="2"/>
  <c r="K72" i="2"/>
  <c r="N72" i="2"/>
  <c r="J72" i="2"/>
  <c r="O54" i="2"/>
  <c r="M21" i="2"/>
  <c r="M9" i="2" s="1"/>
  <c r="O46" i="2"/>
  <c r="O44" i="2" s="1"/>
  <c r="N46" i="2"/>
  <c r="N21" i="2" s="1"/>
  <c r="N9" i="2" s="1"/>
  <c r="K19" i="2"/>
  <c r="I73" i="2"/>
  <c r="P73" i="2" s="1"/>
  <c r="I377" i="2"/>
  <c r="P377" i="2" s="1"/>
  <c r="I374" i="2"/>
  <c r="K519" i="2" l="1"/>
  <c r="L519" i="2"/>
  <c r="I74" i="2"/>
  <c r="P74" i="2" s="1"/>
  <c r="P374" i="2"/>
  <c r="M519" i="2"/>
  <c r="O22" i="2"/>
  <c r="O19" i="2"/>
  <c r="O519" i="2"/>
  <c r="O383" i="2"/>
  <c r="O18" i="2"/>
  <c r="J50" i="2"/>
  <c r="J46" i="2"/>
  <c r="O21" i="2"/>
  <c r="O12" i="2"/>
  <c r="J38" i="2"/>
  <c r="J34" i="2" s="1"/>
  <c r="J19" i="2" s="1"/>
  <c r="J16" i="2"/>
  <c r="I72" i="2" l="1"/>
  <c r="P72" i="2" s="1"/>
  <c r="O10" i="2"/>
  <c r="O6" i="2"/>
  <c r="O9" i="2"/>
  <c r="O17" i="2"/>
  <c r="J21" i="2"/>
  <c r="J44" i="2"/>
  <c r="I43" i="2"/>
  <c r="P43" i="2" s="1"/>
  <c r="J9" i="2" l="1"/>
  <c r="J17" i="2"/>
  <c r="I41" i="2"/>
  <c r="P41" i="2" s="1"/>
  <c r="K16" i="2" l="1"/>
  <c r="I16" i="2" s="1"/>
  <c r="P16" i="2" s="1"/>
  <c r="I28" i="2"/>
  <c r="I27" i="2" l="1"/>
  <c r="P27" i="2" s="1"/>
  <c r="P28" i="2"/>
  <c r="I598" i="2"/>
  <c r="P598" i="2" s="1"/>
  <c r="I597" i="2"/>
  <c r="I596" i="2"/>
  <c r="P596" i="2" s="1"/>
  <c r="N594" i="2"/>
  <c r="I588" i="2"/>
  <c r="P588" i="2" s="1"/>
  <c r="N587" i="2"/>
  <c r="M568" i="2"/>
  <c r="I531" i="2"/>
  <c r="P531" i="2" s="1"/>
  <c r="N528" i="2"/>
  <c r="N521" i="2" s="1"/>
  <c r="N519" i="2" s="1"/>
  <c r="I528" i="2"/>
  <c r="P528" i="2" s="1"/>
  <c r="I527" i="2"/>
  <c r="I525" i="2"/>
  <c r="I518" i="2"/>
  <c r="I517" i="2"/>
  <c r="P517" i="2" s="1"/>
  <c r="I516" i="2"/>
  <c r="P516" i="2" s="1"/>
  <c r="I515" i="2"/>
  <c r="I513" i="2"/>
  <c r="P513" i="2" s="1"/>
  <c r="I512" i="2"/>
  <c r="I511" i="2"/>
  <c r="I510" i="2"/>
  <c r="N508" i="2"/>
  <c r="M508" i="2"/>
  <c r="L508" i="2"/>
  <c r="N507" i="2"/>
  <c r="M507" i="2"/>
  <c r="L507" i="2"/>
  <c r="N506" i="2"/>
  <c r="M506" i="2"/>
  <c r="L506" i="2"/>
  <c r="N505" i="2"/>
  <c r="M505" i="2"/>
  <c r="L505" i="2"/>
  <c r="I503" i="2"/>
  <c r="P503" i="2" s="1"/>
  <c r="I502" i="2"/>
  <c r="P502" i="2" s="1"/>
  <c r="I501" i="2"/>
  <c r="P501" i="2" s="1"/>
  <c r="I500" i="2"/>
  <c r="P500" i="2" s="1"/>
  <c r="N499" i="2"/>
  <c r="M499" i="2"/>
  <c r="L499" i="2"/>
  <c r="N498" i="2"/>
  <c r="M498" i="2"/>
  <c r="L498" i="2"/>
  <c r="N497" i="2"/>
  <c r="M497" i="2"/>
  <c r="L497" i="2"/>
  <c r="N496" i="2"/>
  <c r="M496" i="2"/>
  <c r="L496" i="2"/>
  <c r="N495" i="2"/>
  <c r="M495" i="2"/>
  <c r="L495" i="2"/>
  <c r="I493" i="2"/>
  <c r="I492" i="2"/>
  <c r="P492" i="2" s="1"/>
  <c r="I491" i="2"/>
  <c r="P491" i="2" s="1"/>
  <c r="I490" i="2"/>
  <c r="N488" i="2"/>
  <c r="M488" i="2"/>
  <c r="L488" i="2"/>
  <c r="N487" i="2"/>
  <c r="M487" i="2"/>
  <c r="L487" i="2"/>
  <c r="N486" i="2"/>
  <c r="M486" i="2"/>
  <c r="L486" i="2"/>
  <c r="N485" i="2"/>
  <c r="M485" i="2"/>
  <c r="L485" i="2"/>
  <c r="I483" i="2"/>
  <c r="I482" i="2"/>
  <c r="P482" i="2" s="1"/>
  <c r="I481" i="2"/>
  <c r="P481" i="2" s="1"/>
  <c r="I480" i="2"/>
  <c r="N478" i="2"/>
  <c r="M478" i="2"/>
  <c r="L478" i="2"/>
  <c r="N477" i="2"/>
  <c r="M477" i="2"/>
  <c r="L477" i="2"/>
  <c r="N476" i="2"/>
  <c r="M476" i="2"/>
  <c r="L476" i="2"/>
  <c r="N475" i="2"/>
  <c r="M475" i="2"/>
  <c r="L475" i="2"/>
  <c r="I473" i="2"/>
  <c r="I472" i="2"/>
  <c r="P472" i="2" s="1"/>
  <c r="I471" i="2"/>
  <c r="P471" i="2" s="1"/>
  <c r="I470" i="2"/>
  <c r="N468" i="2"/>
  <c r="M468" i="2"/>
  <c r="L468" i="2"/>
  <c r="N467" i="2"/>
  <c r="M467" i="2"/>
  <c r="L467" i="2"/>
  <c r="N466" i="2"/>
  <c r="M466" i="2"/>
  <c r="L466" i="2"/>
  <c r="N465" i="2"/>
  <c r="M465" i="2"/>
  <c r="L465" i="2"/>
  <c r="I463" i="2"/>
  <c r="I462" i="2"/>
  <c r="P462" i="2" s="1"/>
  <c r="I461" i="2"/>
  <c r="P461" i="2" s="1"/>
  <c r="I460" i="2"/>
  <c r="N458" i="2"/>
  <c r="M458" i="2"/>
  <c r="L458" i="2"/>
  <c r="N457" i="2"/>
  <c r="M457" i="2"/>
  <c r="L457" i="2"/>
  <c r="N456" i="2"/>
  <c r="M456" i="2"/>
  <c r="L456" i="2"/>
  <c r="N455" i="2"/>
  <c r="M455" i="2"/>
  <c r="L455" i="2"/>
  <c r="I453" i="2"/>
  <c r="P453" i="2" s="1"/>
  <c r="I452" i="2"/>
  <c r="I451" i="2"/>
  <c r="I450" i="2"/>
  <c r="N448" i="2"/>
  <c r="M448" i="2"/>
  <c r="L448" i="2"/>
  <c r="N447" i="2"/>
  <c r="M447" i="2"/>
  <c r="L447" i="2"/>
  <c r="N446" i="2"/>
  <c r="M446" i="2"/>
  <c r="L446" i="2"/>
  <c r="N445" i="2"/>
  <c r="M445" i="2"/>
  <c r="L445" i="2"/>
  <c r="I443" i="2"/>
  <c r="P443" i="2" s="1"/>
  <c r="I442" i="2"/>
  <c r="I441" i="2"/>
  <c r="I440" i="2"/>
  <c r="N438" i="2"/>
  <c r="M438" i="2"/>
  <c r="L438" i="2"/>
  <c r="N437" i="2"/>
  <c r="M437" i="2"/>
  <c r="L437" i="2"/>
  <c r="N436" i="2"/>
  <c r="M436" i="2"/>
  <c r="L436" i="2"/>
  <c r="N435" i="2"/>
  <c r="M435" i="2"/>
  <c r="L435" i="2"/>
  <c r="I433" i="2"/>
  <c r="I432" i="2"/>
  <c r="P432" i="2" s="1"/>
  <c r="I431" i="2"/>
  <c r="P431" i="2" s="1"/>
  <c r="I430" i="2"/>
  <c r="N428" i="2"/>
  <c r="M428" i="2"/>
  <c r="L428" i="2"/>
  <c r="N427" i="2"/>
  <c r="M427" i="2"/>
  <c r="L427" i="2"/>
  <c r="N426" i="2"/>
  <c r="M426" i="2"/>
  <c r="L426" i="2"/>
  <c r="N425" i="2"/>
  <c r="M425" i="2"/>
  <c r="L425" i="2"/>
  <c r="I423" i="2"/>
  <c r="I422" i="2"/>
  <c r="P422" i="2" s="1"/>
  <c r="I421" i="2"/>
  <c r="P421" i="2" s="1"/>
  <c r="I420" i="2"/>
  <c r="N418" i="2"/>
  <c r="N414" i="2" s="1"/>
  <c r="M418" i="2"/>
  <c r="L418" i="2"/>
  <c r="M417" i="2"/>
  <c r="L417" i="2"/>
  <c r="M416" i="2"/>
  <c r="L416" i="2"/>
  <c r="M415" i="2"/>
  <c r="L415" i="2"/>
  <c r="I413" i="2"/>
  <c r="I412" i="2"/>
  <c r="P412" i="2" s="1"/>
  <c r="I411" i="2"/>
  <c r="P411" i="2" s="1"/>
  <c r="I410" i="2"/>
  <c r="N408" i="2"/>
  <c r="M408" i="2"/>
  <c r="L408" i="2"/>
  <c r="N407" i="2"/>
  <c r="M407" i="2"/>
  <c r="L407" i="2"/>
  <c r="N406" i="2"/>
  <c r="M406" i="2"/>
  <c r="L406" i="2"/>
  <c r="N405" i="2"/>
  <c r="M405" i="2"/>
  <c r="L405" i="2"/>
  <c r="I403" i="2"/>
  <c r="P403" i="2" s="1"/>
  <c r="I402" i="2"/>
  <c r="P402" i="2" s="1"/>
  <c r="I401" i="2"/>
  <c r="P401" i="2" s="1"/>
  <c r="I400" i="2"/>
  <c r="P400" i="2" s="1"/>
  <c r="N399" i="2"/>
  <c r="M399" i="2"/>
  <c r="L399" i="2"/>
  <c r="N398" i="2"/>
  <c r="M398" i="2"/>
  <c r="L398" i="2"/>
  <c r="N397" i="2"/>
  <c r="M397" i="2"/>
  <c r="L397" i="2"/>
  <c r="N396" i="2"/>
  <c r="M396" i="2"/>
  <c r="L396" i="2"/>
  <c r="N395" i="2"/>
  <c r="M395" i="2"/>
  <c r="L395" i="2"/>
  <c r="I65" i="2"/>
  <c r="P65" i="2" s="1"/>
  <c r="I61" i="2"/>
  <c r="P61" i="2" s="1"/>
  <c r="I60" i="2"/>
  <c r="P60" i="2" s="1"/>
  <c r="I59" i="2"/>
  <c r="P59" i="2" s="1"/>
  <c r="N58" i="2"/>
  <c r="I57" i="2"/>
  <c r="I51" i="2"/>
  <c r="N47" i="2"/>
  <c r="P48" i="2"/>
  <c r="P39" i="2"/>
  <c r="L38" i="2"/>
  <c r="I24" i="2"/>
  <c r="I15" i="2"/>
  <c r="P15" i="2" s="1"/>
  <c r="I38" i="2" l="1"/>
  <c r="P38" i="2" s="1"/>
  <c r="L34" i="2"/>
  <c r="L390" i="2"/>
  <c r="N392" i="2"/>
  <c r="N386" i="2" s="1"/>
  <c r="N20" i="2" s="1"/>
  <c r="N393" i="2"/>
  <c r="N387" i="2" s="1"/>
  <c r="N22" i="2" s="1"/>
  <c r="M391" i="2"/>
  <c r="M385" i="2" s="1"/>
  <c r="M19" i="2" s="1"/>
  <c r="M404" i="2"/>
  <c r="M414" i="2"/>
  <c r="L424" i="2"/>
  <c r="L434" i="2"/>
  <c r="L444" i="2"/>
  <c r="L454" i="2"/>
  <c r="L464" i="2"/>
  <c r="L474" i="2"/>
  <c r="L484" i="2"/>
  <c r="M504" i="2"/>
  <c r="I23" i="2"/>
  <c r="P23" i="2" s="1"/>
  <c r="P24" i="2"/>
  <c r="M390" i="2"/>
  <c r="L393" i="2"/>
  <c r="L387" i="2" s="1"/>
  <c r="L22" i="2" s="1"/>
  <c r="N404" i="2"/>
  <c r="M434" i="2"/>
  <c r="M454" i="2"/>
  <c r="M464" i="2"/>
  <c r="M474" i="2"/>
  <c r="M484" i="2"/>
  <c r="N504" i="2"/>
  <c r="I539" i="2"/>
  <c r="P539" i="2" s="1"/>
  <c r="I11" i="2"/>
  <c r="P11" i="2" s="1"/>
  <c r="P597" i="2"/>
  <c r="I55" i="2"/>
  <c r="P57" i="2"/>
  <c r="N390" i="2"/>
  <c r="L392" i="2"/>
  <c r="L386" i="2" s="1"/>
  <c r="L20" i="2" s="1"/>
  <c r="M393" i="2"/>
  <c r="M387" i="2" s="1"/>
  <c r="M22" i="2" s="1"/>
  <c r="M10" i="2" s="1"/>
  <c r="N424" i="2"/>
  <c r="N434" i="2"/>
  <c r="N444" i="2"/>
  <c r="N454" i="2"/>
  <c r="N464" i="2"/>
  <c r="N474" i="2"/>
  <c r="N484" i="2"/>
  <c r="L384" i="2"/>
  <c r="L18" i="2" s="1"/>
  <c r="L6" i="2" s="1"/>
  <c r="I524" i="2"/>
  <c r="P524" i="2" s="1"/>
  <c r="P527" i="2"/>
  <c r="N391" i="2"/>
  <c r="N385" i="2" s="1"/>
  <c r="M424" i="2"/>
  <c r="M444" i="2"/>
  <c r="L391" i="2"/>
  <c r="L385" i="2" s="1"/>
  <c r="M392" i="2"/>
  <c r="M386" i="2" s="1"/>
  <c r="M20" i="2" s="1"/>
  <c r="I405" i="2"/>
  <c r="L404" i="2"/>
  <c r="L414" i="2"/>
  <c r="L504" i="2"/>
  <c r="I523" i="2"/>
  <c r="P523" i="2" s="1"/>
  <c r="P525" i="2"/>
  <c r="I594" i="2"/>
  <c r="N538" i="2"/>
  <c r="I50" i="2"/>
  <c r="P50" i="2" s="1"/>
  <c r="P51" i="2"/>
  <c r="N44" i="2"/>
  <c r="N19" i="2"/>
  <c r="L394" i="2"/>
  <c r="I406" i="2"/>
  <c r="P406" i="2" s="1"/>
  <c r="I415" i="2"/>
  <c r="I416" i="2"/>
  <c r="P416" i="2" s="1"/>
  <c r="I437" i="2"/>
  <c r="I46" i="2"/>
  <c r="N394" i="2"/>
  <c r="I397" i="2"/>
  <c r="P397" i="2" s="1"/>
  <c r="I485" i="2"/>
  <c r="M394" i="2"/>
  <c r="I398" i="2"/>
  <c r="P398" i="2" s="1"/>
  <c r="I409" i="2"/>
  <c r="P409" i="2" s="1"/>
  <c r="I417" i="2"/>
  <c r="P417" i="2" s="1"/>
  <c r="I465" i="2"/>
  <c r="L494" i="2"/>
  <c r="I497" i="2"/>
  <c r="P497" i="2" s="1"/>
  <c r="I395" i="2"/>
  <c r="P395" i="2" s="1"/>
  <c r="I399" i="2"/>
  <c r="P399" i="2" s="1"/>
  <c r="I407" i="2"/>
  <c r="P407" i="2" s="1"/>
  <c r="I425" i="2"/>
  <c r="I429" i="2"/>
  <c r="P429" i="2" s="1"/>
  <c r="I457" i="2"/>
  <c r="P457" i="2" s="1"/>
  <c r="I505" i="2"/>
  <c r="I509" i="2"/>
  <c r="P509" i="2" s="1"/>
  <c r="I514" i="2"/>
  <c r="P514" i="2" s="1"/>
  <c r="I396" i="2"/>
  <c r="P396" i="2" s="1"/>
  <c r="I408" i="2"/>
  <c r="I445" i="2"/>
  <c r="I477" i="2"/>
  <c r="P477" i="2" s="1"/>
  <c r="M494" i="2"/>
  <c r="I449" i="2"/>
  <c r="P449" i="2" s="1"/>
  <c r="I456" i="2"/>
  <c r="P456" i="2" s="1"/>
  <c r="I469" i="2"/>
  <c r="P469" i="2" s="1"/>
  <c r="I476" i="2"/>
  <c r="P476" i="2" s="1"/>
  <c r="I488" i="2"/>
  <c r="I496" i="2"/>
  <c r="P496" i="2" s="1"/>
  <c r="I508" i="2"/>
  <c r="P508" i="2" s="1"/>
  <c r="I427" i="2"/>
  <c r="P427" i="2" s="1"/>
  <c r="I435" i="2"/>
  <c r="I447" i="2"/>
  <c r="I455" i="2"/>
  <c r="I459" i="2"/>
  <c r="P459" i="2" s="1"/>
  <c r="I467" i="2"/>
  <c r="P467" i="2" s="1"/>
  <c r="I475" i="2"/>
  <c r="I487" i="2"/>
  <c r="P487" i="2" s="1"/>
  <c r="I495" i="2"/>
  <c r="P495" i="2" s="1"/>
  <c r="I507" i="2"/>
  <c r="I428" i="2"/>
  <c r="I436" i="2"/>
  <c r="I448" i="2"/>
  <c r="P448" i="2" s="1"/>
  <c r="I468" i="2"/>
  <c r="I489" i="2"/>
  <c r="P489" i="2" s="1"/>
  <c r="I58" i="2"/>
  <c r="P58" i="2" s="1"/>
  <c r="I419" i="2"/>
  <c r="P419" i="2" s="1"/>
  <c r="I426" i="2"/>
  <c r="P426" i="2" s="1"/>
  <c r="I438" i="2"/>
  <c r="P438" i="2" s="1"/>
  <c r="I439" i="2"/>
  <c r="P439" i="2" s="1"/>
  <c r="I446" i="2"/>
  <c r="I458" i="2"/>
  <c r="I466" i="2"/>
  <c r="P466" i="2" s="1"/>
  <c r="I478" i="2"/>
  <c r="I479" i="2"/>
  <c r="P479" i="2" s="1"/>
  <c r="I486" i="2"/>
  <c r="P486" i="2" s="1"/>
  <c r="N494" i="2"/>
  <c r="I498" i="2"/>
  <c r="P498" i="2" s="1"/>
  <c r="I499" i="2"/>
  <c r="P499" i="2" s="1"/>
  <c r="I506" i="2"/>
  <c r="I418" i="2"/>
  <c r="I34" i="2" l="1"/>
  <c r="P34" i="2" s="1"/>
  <c r="L19" i="2"/>
  <c r="I521" i="2"/>
  <c r="P521" i="2" s="1"/>
  <c r="N10" i="2"/>
  <c r="L389" i="2"/>
  <c r="L383" i="2" s="1"/>
  <c r="I522" i="2"/>
  <c r="P522" i="2" s="1"/>
  <c r="L10" i="2"/>
  <c r="I538" i="2"/>
  <c r="P594" i="2"/>
  <c r="I54" i="2"/>
  <c r="P54" i="2" s="1"/>
  <c r="P55" i="2"/>
  <c r="M384" i="2"/>
  <c r="M18" i="2" s="1"/>
  <c r="M389" i="2"/>
  <c r="M383" i="2" s="1"/>
  <c r="I520" i="2"/>
  <c r="P520" i="2" s="1"/>
  <c r="I414" i="2"/>
  <c r="P414" i="2" s="1"/>
  <c r="I404" i="2"/>
  <c r="P404" i="2" s="1"/>
  <c r="N384" i="2"/>
  <c r="N18" i="2" s="1"/>
  <c r="N6" i="2" s="1"/>
  <c r="N389" i="2"/>
  <c r="N383" i="2" s="1"/>
  <c r="I44" i="2"/>
  <c r="P44" i="2" s="1"/>
  <c r="P46" i="2"/>
  <c r="I444" i="2"/>
  <c r="P444" i="2" s="1"/>
  <c r="I394" i="2"/>
  <c r="P394" i="2" s="1"/>
  <c r="I484" i="2"/>
  <c r="P484" i="2" s="1"/>
  <c r="I464" i="2"/>
  <c r="P464" i="2" s="1"/>
  <c r="I454" i="2"/>
  <c r="P454" i="2" s="1"/>
  <c r="I21" i="2"/>
  <c r="I494" i="2"/>
  <c r="P494" i="2" s="1"/>
  <c r="I391" i="2"/>
  <c r="I392" i="2"/>
  <c r="I504" i="2"/>
  <c r="P504" i="2" s="1"/>
  <c r="I390" i="2"/>
  <c r="I393" i="2"/>
  <c r="I424" i="2"/>
  <c r="P424" i="2" s="1"/>
  <c r="I474" i="2"/>
  <c r="P474" i="2" s="1"/>
  <c r="I434" i="2"/>
  <c r="P434" i="2" s="1"/>
  <c r="I386" i="2" l="1"/>
  <c r="P392" i="2"/>
  <c r="N17" i="2"/>
  <c r="I387" i="2"/>
  <c r="P393" i="2"/>
  <c r="I385" i="2"/>
  <c r="P391" i="2"/>
  <c r="M6" i="2"/>
  <c r="M17" i="2"/>
  <c r="I519" i="2"/>
  <c r="P519" i="2" s="1"/>
  <c r="I384" i="2"/>
  <c r="K50" i="2"/>
  <c r="K46" i="2"/>
  <c r="I9" i="2"/>
  <c r="P9" i="2" s="1"/>
  <c r="P21" i="2"/>
  <c r="L50" i="2"/>
  <c r="L46" i="2"/>
  <c r="I389" i="2"/>
  <c r="I19" i="2" l="1"/>
  <c r="P19" i="2" s="1"/>
  <c r="P385" i="2"/>
  <c r="I20" i="2"/>
  <c r="P20" i="2" s="1"/>
  <c r="P386" i="2"/>
  <c r="I22" i="2"/>
  <c r="P387" i="2"/>
  <c r="I383" i="2"/>
  <c r="P383" i="2" s="1"/>
  <c r="P389" i="2"/>
  <c r="I18" i="2"/>
  <c r="L44" i="2"/>
  <c r="L21" i="2"/>
  <c r="K44" i="2"/>
  <c r="K21" i="2"/>
  <c r="I10" i="2" l="1"/>
  <c r="P10" i="2" s="1"/>
  <c r="P22" i="2"/>
  <c r="L9" i="2"/>
  <c r="L17" i="2"/>
  <c r="I6" i="2"/>
  <c r="I17" i="2"/>
  <c r="P17" i="2" s="1"/>
  <c r="K9" i="2"/>
  <c r="K17" i="2"/>
  <c r="I587" i="2"/>
  <c r="I536" i="2" l="1"/>
  <c r="P587" i="2"/>
  <c r="J13" i="2"/>
  <c r="N13" i="2"/>
  <c r="N12" i="2" s="1"/>
  <c r="K13" i="2"/>
  <c r="K12" i="2" s="1"/>
  <c r="M13" i="2"/>
  <c r="M12" i="2" s="1"/>
  <c r="I14" i="2"/>
  <c r="P14" i="2" s="1"/>
  <c r="L13" i="2"/>
  <c r="L12" i="2" s="1"/>
  <c r="I13" i="2" l="1"/>
  <c r="J12" i="2"/>
  <c r="I12" i="2" l="1"/>
  <c r="P12" i="2" s="1"/>
  <c r="P13" i="2"/>
  <c r="K540" i="2"/>
  <c r="N540" i="2"/>
  <c r="L540" i="2"/>
  <c r="M540" i="2"/>
  <c r="K537" i="2"/>
  <c r="K8" i="2" s="1"/>
  <c r="P540" i="2"/>
  <c r="I7" i="2"/>
  <c r="J540" i="2"/>
  <c r="N537" i="2"/>
  <c r="N8" i="2" s="1"/>
  <c r="L536" i="2"/>
  <c r="O536" i="2"/>
  <c r="O535" i="2" s="1"/>
  <c r="I537" i="2"/>
  <c r="P537" i="2" s="1"/>
  <c r="M536" i="2"/>
  <c r="N536" i="2"/>
  <c r="K536" i="2"/>
  <c r="K7" i="2" s="1"/>
  <c r="J537" i="2"/>
  <c r="J8" i="2" s="1"/>
  <c r="M537" i="2"/>
  <c r="M8" i="2" s="1"/>
  <c r="P542" i="2"/>
  <c r="L537" i="2"/>
  <c r="L8" i="2" s="1"/>
  <c r="P541" i="2"/>
  <c r="J536" i="2"/>
  <c r="N535" i="2" l="1"/>
  <c r="M535" i="2"/>
  <c r="M7" i="2"/>
  <c r="M5" i="2" s="1"/>
  <c r="K5" i="2"/>
  <c r="J535" i="2"/>
  <c r="O7" i="2"/>
  <c r="O5" i="2" s="1"/>
  <c r="L535" i="2"/>
  <c r="K535" i="2"/>
  <c r="L7" i="2"/>
  <c r="L5" i="2" s="1"/>
  <c r="J7" i="2"/>
  <c r="J5" i="2" s="1"/>
  <c r="I8" i="2"/>
  <c r="P8" i="2" s="1"/>
  <c r="I535" i="2"/>
  <c r="P535" i="2" s="1"/>
  <c r="P536" i="2"/>
  <c r="N7" i="2"/>
  <c r="N5" i="2" s="1"/>
  <c r="P7" i="2" l="1"/>
  <c r="I5" i="2"/>
  <c r="P5" i="2" s="1"/>
  <c r="P586" i="2"/>
  <c r="P581" i="2"/>
  <c r="P574" i="2"/>
  <c r="P583" i="2"/>
  <c r="P575" i="2"/>
  <c r="P572" i="2"/>
  <c r="P585" i="2"/>
  <c r="P579" i="2"/>
  <c r="P577" i="2"/>
  <c r="P573" i="2"/>
  <c r="P584" i="2"/>
  <c r="P578" i="2"/>
  <c r="P571" i="2"/>
  <c r="P576" i="2"/>
  <c r="P580" i="2"/>
  <c r="P582" i="2"/>
</calcChain>
</file>

<file path=xl/sharedStrings.xml><?xml version="1.0" encoding="utf-8"?>
<sst xmlns="http://schemas.openxmlformats.org/spreadsheetml/2006/main" count="2045" uniqueCount="790">
  <si>
    <t>№          п/п</t>
  </si>
  <si>
    <t>Наименование Государственной программы, подпрограммы, отдельного мероприятия, проекта, мероприятия</t>
  </si>
  <si>
    <t xml:space="preserve">Ответственный исполнитель, соисполнитель, участник </t>
  </si>
  <si>
    <t>начало реализации</t>
  </si>
  <si>
    <t>окончание реализации</t>
  </si>
  <si>
    <t xml:space="preserve">Государственная программа Кировской области  «Развитие жилищно-коммунального комплекса и повышение энергетической эффективности» </t>
  </si>
  <si>
    <t>всего</t>
  </si>
  <si>
    <t>федеральный бюджет</t>
  </si>
  <si>
    <t>областной бюджет</t>
  </si>
  <si>
    <t>местный бюджет</t>
  </si>
  <si>
    <t>не требуется</t>
  </si>
  <si>
    <t>х</t>
  </si>
  <si>
    <t>Отдельное мероприятие «Проведение комплекса организационно-правовых мероприятий по управлению энергосбережением»</t>
  </si>
  <si>
    <t>2.3.</t>
  </si>
  <si>
    <t>2.3.1</t>
  </si>
  <si>
    <t>Подпрограмма «Газификация Кировской области»</t>
  </si>
  <si>
    <t>Гребенкин Д.Н. директор КОГКУ «Управление по газификации и инженерной инфраструктуре»</t>
  </si>
  <si>
    <t>3.3.1</t>
  </si>
  <si>
    <t>Содержание Кировского областного государственного бюджетного учреждения институт «Кировкоммунпроект»</t>
  </si>
  <si>
    <t>*Проектирование и строительство объектов осуществляется в соответствии с планами-графиками синхронизации выполнения программ газификации Кировской области, реализуемыми совместно с публичным акционерным обществом «Газпром».</t>
  </si>
  <si>
    <t>х- финансирование не требуется</t>
  </si>
  <si>
    <t>Подпрограмма «Развитие коммунальной и жилищной инфраструктуры в Кировской области»</t>
  </si>
  <si>
    <t>Созданы условия для реализации на территории Кировской области государственной ценовой политики в регулируемых сферах деятельности, определяемых законодательством Российской Федерации и Кировской области</t>
  </si>
  <si>
    <t>Отдельное мероприятие «Осуществление функций заказчика по проектированию, строительству и реконструкции объектов инженерной инфраструктуры Кировской области»</t>
  </si>
  <si>
    <t>Предоставление субсидий местным бюджетам из областного бюджета на строительство и реконструкцию (модернизацию) объектов питьевого водоснабжения</t>
  </si>
  <si>
    <t xml:space="preserve">Михайлов М. В. руководитель региональной службы по тарифам Кировской области
</t>
  </si>
  <si>
    <t>1</t>
  </si>
  <si>
    <t>Рассмотрение обращений  граждан и организаций в сфере жилищных правоотношений</t>
  </si>
  <si>
    <t>Проведение контрольно-надзорных мероприятий в установленной сфере деятельности</t>
  </si>
  <si>
    <t>3.1.</t>
  </si>
  <si>
    <t>3.2.</t>
  </si>
  <si>
    <t>3.2.2.</t>
  </si>
  <si>
    <t>3.2.1.</t>
  </si>
  <si>
    <t>3.3.</t>
  </si>
  <si>
    <t>4.1.</t>
  </si>
  <si>
    <t>4.2.</t>
  </si>
  <si>
    <t>Освобождение организаций от уплаты транспортного налога в отношении транспортных средств, оборудованных для использования природного газа в качестве моторного топлива</t>
  </si>
  <si>
    <t>4.3.1.</t>
  </si>
  <si>
    <t>1.1</t>
  </si>
  <si>
    <t>1.2</t>
  </si>
  <si>
    <t>1.3</t>
  </si>
  <si>
    <t>2.2</t>
  </si>
  <si>
    <t>2.1</t>
  </si>
  <si>
    <t>Отдельное мероприятие  «Обеспечение осуществления государственного контроля (надзора) в сфере жилищных правоотношений»</t>
  </si>
  <si>
    <t>2.1.1</t>
  </si>
  <si>
    <t>2.1.2</t>
  </si>
  <si>
    <t>2.1.3</t>
  </si>
  <si>
    <t>Финансовое обеспечение деятельности региональной службы по тарифам Кировской области</t>
  </si>
  <si>
    <t>2.2.1</t>
  </si>
  <si>
    <t>2.2.2</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</si>
  <si>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электроэнергетики в пределах компетенции</t>
  </si>
  <si>
    <t>2.2.3</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</si>
  <si>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теплоснабжения  в пределах компетенции</t>
  </si>
  <si>
    <t>2.2.4</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</si>
  <si>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водоснабжения и водоотведения  в пределах компетенции</t>
  </si>
  <si>
    <t>2.2.5</t>
  </si>
  <si>
    <t>Осуществление регулирования цен в области газоснабжения</t>
  </si>
  <si>
    <t>2.3.2</t>
  </si>
  <si>
    <t>2.3.3</t>
  </si>
  <si>
    <t>2.3.4</t>
  </si>
  <si>
    <t>2.4.1</t>
  </si>
  <si>
    <t>2.4.2</t>
  </si>
  <si>
    <t>2.4.3</t>
  </si>
  <si>
    <t>2.5</t>
  </si>
  <si>
    <t>2.5.1</t>
  </si>
  <si>
    <t>2.5.2</t>
  </si>
  <si>
    <t>Разработка проектной документации</t>
  </si>
  <si>
    <t>Информационное обеспечение реализации Подпрограммы, в том числе освещение в средствах массовой информации, проведение конференций, выставок, семинаров и иных мероприятий по пропаганде энергосбережения</t>
  </si>
  <si>
    <t>3.1.1</t>
  </si>
  <si>
    <t>3.1.2</t>
  </si>
  <si>
    <t>3.1.3</t>
  </si>
  <si>
    <t>Проведение экспертизы программ по энергосбережению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</si>
  <si>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</si>
  <si>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Проведение мероприятий по модернизации оборудования, используемого для потребления ЭР, в том числе по замене оборудования на оборудование с более высоким коэффициентом полезного действия, внедрению инновационных решений и технологий в целях повышения энергетической эффективности при потреблении ЭР</t>
  </si>
  <si>
    <t>Проведение мероприятий по анализу реализации энергосервисных контрактов, энергоэффективности зданий государственных и муниципальных учреждений на территории Кировской области</t>
  </si>
  <si>
    <t>Возврат целевых займов победителями отбора проектов по энергосбережению за счет получаемой экономии от реализации проектов по энергосбережению</t>
  </si>
  <si>
    <t>3.3.3</t>
  </si>
  <si>
    <t>3.3.2</t>
  </si>
  <si>
    <t>Заключение и контроль исполнения договоров подряда</t>
  </si>
  <si>
    <t>Заключение с индивидуальными предпринимателями, юридическими и физическими лицами гражданско-правовых договоров о долевом участии указанных лиц в строительстве распределительных газопроводов с газопроводами-вводами, исполнение указанных договоров</t>
  </si>
  <si>
    <t>Технический надзор за строительством объектов газификации</t>
  </si>
  <si>
    <t>4.2.1</t>
  </si>
  <si>
    <t>4.2.2</t>
  </si>
  <si>
    <t>4.2.3</t>
  </si>
  <si>
    <t>4.2.4</t>
  </si>
  <si>
    <t>4.2.5</t>
  </si>
  <si>
    <t>4.3</t>
  </si>
  <si>
    <t>4.3.2</t>
  </si>
  <si>
    <t>Определение перечня объектов газозаправочной инфраструктуры (автомобильных газонаполнительных компрессорных станций)</t>
  </si>
  <si>
    <t>Обеспечено проведение технического надзора за строительством объектов газификации</t>
  </si>
  <si>
    <t>Проведение отбора проектов по энергосбережению с целью их последующего финансирования за счет внебюджетных средств путем предоставления целевых займов на реализацию проектов по энергосбережению</t>
  </si>
  <si>
    <t>3</t>
  </si>
  <si>
    <t>Источник финансирования</t>
  </si>
  <si>
    <t>Отдельное мероприятие  «Обеспечение создания условий для реализации Государственной программы»</t>
  </si>
  <si>
    <t>Отдельное мероприятие «Обеспечение  государственной ценовой политики в регулируемых сферах деятельности»</t>
  </si>
  <si>
    <t>Осуществление регулирования цен (тарифов) на иные товары (услуги) (топливо твердое, топливо печное бытовое и керосин, реализуемые гражданам, упраляющим организациям, товариществам собственников жилья, жилищным, жилищно-строительным или иным специализированным потребительским кооперативам, созданным в целях удовлетворения потребностей граждан в жилье) и регионального государственного контроля (надзора) и контроля за их применением в пределах компетенции</t>
  </si>
  <si>
    <t>2.4</t>
  </si>
  <si>
    <t>Проведение предварительных отборов организаций и индивидуальных предпринимателей, включаемых в реестр подрядных квалифицированных организаций</t>
  </si>
  <si>
    <t>Региональный проект «Чистая вода в Кировской области»</t>
  </si>
  <si>
    <t xml:space="preserve">Проведение ежегодной оценки состояния объектов систем водоснабжения Кировской области, в том числе на предмет соответствия установленным показателям качества и безопасности питьевого водоснабжения  </t>
  </si>
  <si>
    <t>Подпрограмма  «Энергосбережение и повышение энергетической эффективности в Кировской области»</t>
  </si>
  <si>
    <t xml:space="preserve">Отдельное мероприятие «Предоставление целевых займов за счет внебюджетных средств на мероприятия по энергосбережению победителям отбора» </t>
  </si>
  <si>
    <t>Предоставление целевых займов победителям отбора на реализацию проектов по энергосбережению</t>
  </si>
  <si>
    <t>Отдельное мероприятие  «Проектирование и строительство объектов газификации»</t>
  </si>
  <si>
    <t xml:space="preserve">иные внебюджетные источники  </t>
  </si>
  <si>
    <t>Содержание Кировского областного государственного казенного учреждения «Управление по газификации и инженерной инфраструктуре»</t>
  </si>
  <si>
    <t>Обеспечено  выполнение государственных полномочий в сфере газоснабжения. Обеспечена деятельность Кировского областного государственного казенного учреждения «Управление по газификации и инженерной инфраструктуре»</t>
  </si>
  <si>
    <t>Проведение в соответствии с действующим законодательством конкурсных процедур по отбору организаций для выполнения работ, оказания услуг по проектированию и строительству объектов газификации</t>
  </si>
  <si>
    <t>Проведены в соответствии с действующим законодательством конкурсные процедуры по отбору организаций для выполнения работ, оказания услуг по проектированию и строительству объектов газификации</t>
  </si>
  <si>
    <t>Строительство автомобильной газонаполнительной компрессорной станции в г. Кирово-Чепецк</t>
  </si>
  <si>
    <t>Обеспечение государственной регистрации прав собственности на завершенные строительством объекты газификации в соответствии с действующим законодательством и осуществление передачи введенных в эксплуатацию объектов газификации в казну Кировской области и собственность муниципальных образований Кировской области</t>
  </si>
  <si>
    <t xml:space="preserve">01.01.2017
</t>
  </si>
  <si>
    <t>2.2.6</t>
  </si>
  <si>
    <t xml:space="preserve">Обеспечено осуществление государственного жилищного надзора и лицензионного контроля  </t>
  </si>
  <si>
    <t xml:space="preserve">Представление физическим лицам, организациям, органам государственной власти, органам местного самоуправления муниципальных образований Кировской области информации о требованиях законодательства об энергосбережении, о повышении энергетической эффективности и о ходе реализации его положений путем представления указанной информации оператору государственной информационной системы в области энергосбережения и повышения энергетической эффективности и размещения в информационно-телекоммуникационной сети «Интернет» за счет предоставления Кировскому областному государственному образовательному бюджетному учреждению дополнительного профессионального образования «Региональный центр энергетической эффективности» субсидии из областного бюджета на выполнение государственного задания на предоставление государственных услуг в области энергосбережения и повышения энергетической эффективности </t>
  </si>
  <si>
    <t>Обеспечена оптимизация технологических процессов и снижение потребления ЭР. Заменено оборудование (в т.ч. технологического) на более экономичное, внедрены приборы автоматики; переведены работы топливопотребляющего оборудования на более экономичные виды топлива и  другие энергосберегающие мероприятия, направленные на снижение расходов посредством эффективного потребления ЭР</t>
  </si>
  <si>
    <t xml:space="preserve">Обеспечено заключение и контроль исполнения договоров подряда по выполнению работ, оказанию услуг по проектированию и строительству объектов газификации </t>
  </si>
  <si>
    <t xml:space="preserve">Отдельное мероприятие «Строительство объектов газозаправочной инфраструктуры в Кировской области» </t>
  </si>
  <si>
    <t>Проведение  оценки эффективности предоставленных налоговых льгот</t>
  </si>
  <si>
    <t>Обеспечено  выполнение государственных полномочий в сфере теплоснабжения и электроэнергетики, формирования комфортной городской среды на территории Кировской области.  Обеспечена деятельность Кировского областного государственного бюджетного учреждения институт «Кировкоммунпроект»</t>
  </si>
  <si>
    <t>изменения 20.02.</t>
  </si>
  <si>
    <t>Журавлев А.В. заместитель министра энергетики и жилищно-коммунального хозяйства Кировской области</t>
  </si>
  <si>
    <t>Журавлев А.В. заметитель министра энергетики и жилищно-коммунального хозяйства Кировской области</t>
  </si>
  <si>
    <t>4.2.6</t>
  </si>
  <si>
    <t>Капитальный ремонт котельной № 4 пгт Кикнур Кировской области</t>
  </si>
  <si>
    <t>средства государственной корпорации - Фонда содействия реформированию жилищно-коммунального хозяйства</t>
  </si>
  <si>
    <t>Отдельное мероприятие «Обеспечение подготовки систем коммунальной инфраструктуры к работе в осенне-зимний период»</t>
  </si>
  <si>
    <t>Формирование перечней муниципальных образований, имеющих право на получение субсидии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на основании предложений постоянно действующего координационного штаба по подготовке объектов и систем жизнеобеспечения области и обеспечению их устойчивой работы в осенне-зимний период</t>
  </si>
  <si>
    <t>Предоставление субсидий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t>
  </si>
  <si>
    <t xml:space="preserve">Исполнение судебных актов </t>
  </si>
  <si>
    <t>Финансовое обеспечение деятельности государственной жилищной инспекции Кировской области и подведомственного ей учреждения</t>
  </si>
  <si>
    <t>иные внебюджетные источники</t>
  </si>
  <si>
    <t xml:space="preserve">иные внебюджетные источники </t>
  </si>
  <si>
    <t xml:space="preserve">иные внебюджетные источники  
</t>
  </si>
  <si>
    <t>x</t>
  </si>
  <si>
    <t>2.3.5</t>
  </si>
  <si>
    <t>Перечислена субсидия получателю субсидии  на возмещение части затрат  на приобретение торфа в связи с производством (реализацией) товаров. Обеспечено бесперебойное оказание коммунальной услуги по отоплению потребителей</t>
  </si>
  <si>
    <t>Предоставление субсидии из областного бюджета  ресурсоснабжающим, управляющим организациям и иным исполнителям коммунальных услуг  на возмещение части затрат на приобретение торфа в связи с производством (реализацией) товаров, выполнением работ, оказанием услуг</t>
  </si>
  <si>
    <t>Отдельное мероприятие «Обеспечение проведения капитального ремонта общего имущества в  многоквартирных домах»</t>
  </si>
  <si>
    <t xml:space="preserve">справочно: налоговые расходы – консолидированный бюджет </t>
  </si>
  <si>
    <t>Отдельное мероприятие  «Налоговые расходы»</t>
  </si>
  <si>
    <t>справочно: налоговый расход-консолидированный бюджет</t>
  </si>
  <si>
    <t>Проведение капитального ремонта общего имущества в многоквартирных домах, расположенных на территории Кировской области</t>
  </si>
  <si>
    <t>Обеспечение деятельности некоммерческой организации «Фонд капитального ремонта общего имущества многоквартирных домов в Кировской области»  (далее - НКО  «Фонд капитального ремонта»)</t>
  </si>
  <si>
    <t>Осуществление контроля за проведением капитального ремонта общего имущества в многоквартирных домах, расположенных на территории Кировской области, в том числе проводимого за счет средств государственной корпорации - Фонда содействия реформированию жилищно-коммунального хозяйства</t>
  </si>
  <si>
    <t xml:space="preserve">01.01.2021
</t>
  </si>
  <si>
    <t xml:space="preserve">31.12.2021
</t>
  </si>
  <si>
    <t>Обеспечен возврат средств и их предоставление другим победителям отбора на реализацию энергоэффективных проектов</t>
  </si>
  <si>
    <t>Реконструкция системы водоснабжения города Слободского</t>
  </si>
  <si>
    <t>Реконструкция системы водоснабжения города Котельнича</t>
  </si>
  <si>
    <t>Реконструкция системы водоснабжения Советского городского поселения Советского района</t>
  </si>
  <si>
    <t>Модернизация станции водоподготовки города Кирса производительностью 2000 куб. метров в сутки</t>
  </si>
  <si>
    <t>Реконструкция системы водоснабжения Нововятского района города Кирова</t>
  </si>
  <si>
    <t>Реконструкция системы водоснабжения пос. Ганино Октябрьского района города Кирова</t>
  </si>
  <si>
    <t>2.4.4</t>
  </si>
  <si>
    <t>2.6</t>
  </si>
  <si>
    <t>2.6.1</t>
  </si>
  <si>
    <t>4.3.1</t>
  </si>
  <si>
    <t>4.1.1.</t>
  </si>
  <si>
    <t>Распределительный газопровод в г.Белая Холуница Белохолуницкого района Кировской области*</t>
  </si>
  <si>
    <t xml:space="preserve">01.01.2019
</t>
  </si>
  <si>
    <t>2.6.2</t>
  </si>
  <si>
    <t xml:space="preserve">Финансирование на 2021 год, тыс. рублей (первоначальный) </t>
  </si>
  <si>
    <t>Распределительный газопровод в г.Омутнинске и д.Осокино Омутнинского района Кировской области (1 очередь строительства)</t>
  </si>
  <si>
    <t>4.1.2</t>
  </si>
  <si>
    <t>4.1.3</t>
  </si>
  <si>
    <t>4.1.4</t>
  </si>
  <si>
    <t>4.1.5</t>
  </si>
  <si>
    <t>4.1.6</t>
  </si>
  <si>
    <t>4.1.7</t>
  </si>
  <si>
    <t>4.1.8</t>
  </si>
  <si>
    <t>4.1.9</t>
  </si>
  <si>
    <t>4.1.10</t>
  </si>
  <si>
    <t>4.1.11</t>
  </si>
  <si>
    <t>4.1.12</t>
  </si>
  <si>
    <t>4.1.13</t>
  </si>
  <si>
    <t>Предоставление субсидии бюджету муниципального образования Слободской муниципальный район Кировской области из областного бюджета на выполнение мероприятий, связанных с подготовкой к пуску газа на распределительных газопроводах, находящихся в муниципальной собственности</t>
  </si>
  <si>
    <t>4.1.14</t>
  </si>
  <si>
    <t>Всего</t>
  </si>
  <si>
    <t xml:space="preserve">31.12.2024
</t>
  </si>
  <si>
    <t>Реконструкция системы водоснабжения Опаринского городского поселения Опаринского района</t>
  </si>
  <si>
    <t>Реконструкция системы водоснабжения Вахрушевского городского поселения Слободского района</t>
  </si>
  <si>
    <t>Реконструкция системы водоснабжения города Вятские Поляны</t>
  </si>
  <si>
    <t>Реконструкция системы водоснабжения Даровского городского поселения Даровского района</t>
  </si>
  <si>
    <t>Реконструкция системы водоснабжения правобережной части города Кирова, 2 этапа</t>
  </si>
  <si>
    <t>Рожкина И.А. начальник отдела предоставления субсидий министерства энегетики и жилищно-коммунального хозяйства Кировской области</t>
  </si>
  <si>
    <t xml:space="preserve"> Туней А.Г. директор КОГУП «Агентство энергосбережения»</t>
  </si>
  <si>
    <t>Установка и монтаж водогрейного котла КВр-0,6 в котельной д. Ичетовкины по адресу: 613060 Кировская область, Афанасьевский район, д. Ичетовкины, ул. Солнечная по видам работ в соответствии с техническим заданием</t>
  </si>
  <si>
    <t>Приобретение водогрейного котла в котельную № 2 по ул. Пионерская в г. Белая Холуница Кировской области</t>
  </si>
  <si>
    <t>Приобретение водогрейного котла в котельную № 1 по ул. Энгельса в г. Белая Холуница Кировской области</t>
  </si>
  <si>
    <t xml:space="preserve">Приобретение котла в котельную мкр. Домостроитель пгт Красная Поляна </t>
  </si>
  <si>
    <t>Замена водогрейного котла ВК-21 с газовой горелкой в газовой котельной с.Полом Кирово-Чепецкого района</t>
  </si>
  <si>
    <t>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</si>
  <si>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 xml:space="preserve">Капитальный ремонт теплотрассы МКОУ ООШ с. Татаурово </t>
  </si>
  <si>
    <t>Замена водогрейного котла в д.Цепели</t>
  </si>
  <si>
    <t>Замена водогрейного котла в д.Кузнецы</t>
  </si>
  <si>
    <t>Капитальный ремонт котельной № 2 по ул.Горького в пгт Тужа Кировской области</t>
  </si>
  <si>
    <t>Капитальный ремонт водопроводной сети в д.Филейка Фаленского муниципального округа</t>
  </si>
  <si>
    <t>Приобретение котла производительностью 1,16 МВТ на котельную № 5 пгт Юрья</t>
  </si>
  <si>
    <t>Приобретение котла на котельную производительностью 1,16 МВТ № 12 с. Верховино</t>
  </si>
  <si>
    <t>Замена дымовой трубы у здания котельной в м.Знаменка Яранского района Кировской области</t>
  </si>
  <si>
    <t>Определены муниципальные образования, имеющие право на получение субсидии из областного бюджета на реализацию мероприятий, направленных на подготовку объектов коммунальной инфраструктуры к работе в осенне-зимний период</t>
  </si>
  <si>
    <t>Обеспечено заключение  соглашений с муниципальными образованиями о предоставлении субсидии</t>
  </si>
  <si>
    <t>Реализованы мероприятия, направленные на подготовку систем коммунальной инфраструктуры к работе в осенне-зимний период</t>
  </si>
  <si>
    <t>Приобретение сетевого насоса для котельной №7 пгт Пижанка</t>
  </si>
  <si>
    <t>Замена дымовой трубы у здания котельной № 1, расположенной по адресу: Кировская область, г. Яранск ул. Тургенева</t>
  </si>
  <si>
    <t>Замена дымовой трубы у здания котельной № 3, расположенной по адресу: Кировская область, г. Яранск ул. Мира</t>
  </si>
  <si>
    <t>Модернизация подземных тепловых сетей по ул. Лагуновская (к жилому дому № 67 А) в г.Яранск Кировской области</t>
  </si>
  <si>
    <t>Заключено соглашение на предоставление субсидии. Установлен и смонтирован водогрейный котел КВр-0,6 в котельной д. Ичетовкины по адресу: 613060 Кировская область, Афанасьевский район, д. Ичетовкины, ул. Солнечная по видам работ в соответствии с техническим заданием. Объект введен в эксплуатацию</t>
  </si>
  <si>
    <t>Заключено соглашение на предоставление субсидии. Приобретен и установлен котел в котельную мкр. Домостроитель пгт Красная Поляна Вятскополянского района. Объект введен в эксплуатацию</t>
  </si>
  <si>
    <t>Заключено соглашение на предоставление субсидии. Осуществлена замена водогрейного котла в д.Цепели Орловского района. Объект введен в эксплуатацию</t>
  </si>
  <si>
    <t>Заключено соглашение на предоставление субсидии. Осуществлена замена водогрейного котла в д.Кузнецы Орловского района. Объект введен в эксплуатацию</t>
  </si>
  <si>
    <t>Заключено соглашение на предоставление субсидии. Приобретен и установлен сетевой насос для котельной №7 пгт Пижанка Пижанского района. Объект введен в эксплуатацию</t>
  </si>
  <si>
    <t>Заключено соглашение на предоставление субсидии. Приобретен и установлен котел на котельную производительностью 1,16 МВТ № 12 с. Верховино Юрьянского района. Объект введен в эксплуатацию</t>
  </si>
  <si>
    <t>Заключено соглашение на предоставление субсидии. Осуществлена замена дымовой трубы у здания котельной в м.Знаменка Яранского района Кировской области. Объект введен в эксплуатацию</t>
  </si>
  <si>
    <t>Модернизация системы водоснабжения «Центральная часть» Омутнинского городского поселения Омутнинского района</t>
  </si>
  <si>
    <t>Отдельное мероприятие «Предоставление иных межбюджетных трансфертов из областного бюджета бюджету муниципального образования  «городской округ город Слободской Кировской области» на финансовое обеспечение (возмещение) затрат на приобретение мазута»</t>
  </si>
  <si>
    <t>Заключение соглашения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</si>
  <si>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Переячисление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</si>
  <si>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Перечислены иные межбюджетные трансферты муниципальному  образованию   «городской округ город Слободской Кировской области» на  финансовое обеспечение (возмещение) затрат на приобретение мазута. Обеспечено бесперебойное оказание коммунальной услуги по отоплению потребителей</t>
  </si>
  <si>
    <t>Рожкина И.А. начальник отдела предоставления субсидий министерства энегетики и жилищно-коммунального хозяйства Кировской области, Желвакова И.В. глава города Слободского</t>
  </si>
  <si>
    <t>Заключено соглашение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</si>
  <si>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водоснабжения и водоотведения  в пределах компетенции</t>
  </si>
  <si>
    <t>Заключено соглашение на предоставление субсидии. Осуществлена замена водогрейного котла ВК-21 с газовой горелкой в газовой котельной с.Полом Кирово-Чепецкого района. Объект введен в эксплуатацию</t>
  </si>
  <si>
    <t>Заключены с индивидуальными предпринимателями, юридическими и физическими лицами гражданско-правовые договоры о долевом участии указанных лиц в строительстве распределительных газопроводов с газопроводами-вводами, условия, предусмотренные договорами, исполнены</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</si>
  <si>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газоснабжения в пределах компетенции</t>
  </si>
  <si>
    <t>Перечисление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</si>
  <si>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Разработка проектно-сметной документации</t>
  </si>
  <si>
    <t>4.1.1.1</t>
  </si>
  <si>
    <t>4.1.2.1</t>
  </si>
  <si>
    <t>4.1.3.1</t>
  </si>
  <si>
    <t>4.1.4.1</t>
  </si>
  <si>
    <t>4.1.5.1</t>
  </si>
  <si>
    <t>4.1.6.1</t>
  </si>
  <si>
    <t>4.1.7.1</t>
  </si>
  <si>
    <t>4.1.8.1</t>
  </si>
  <si>
    <t>4.1.9.1</t>
  </si>
  <si>
    <t>4.1.10.1</t>
  </si>
  <si>
    <t>4.1.11.1</t>
  </si>
  <si>
    <t>4.1.12.1</t>
  </si>
  <si>
    <t>Разработка схемы газоснабжения</t>
  </si>
  <si>
    <t>Строительно-монтажные работы</t>
  </si>
  <si>
    <t>Приобретение котла  производительностью 1,16 Мвт на котельную № 9 пгт Юрья</t>
  </si>
  <si>
    <t>Нераспределенный остаток средств</t>
  </si>
  <si>
    <t>изменения июнь</t>
  </si>
  <si>
    <t>4.1.15</t>
  </si>
  <si>
    <t>4.1.15.1</t>
  </si>
  <si>
    <t>4.1.16</t>
  </si>
  <si>
    <t>4.1.16.1</t>
  </si>
  <si>
    <t>4.1.17</t>
  </si>
  <si>
    <t>4.1.17.1</t>
  </si>
  <si>
    <t>4.1.18</t>
  </si>
  <si>
    <t>4.1.18.1</t>
  </si>
  <si>
    <t>4.1.19</t>
  </si>
  <si>
    <t>4.1.19.1</t>
  </si>
  <si>
    <t>4.1.20</t>
  </si>
  <si>
    <t>4.1.21</t>
  </si>
  <si>
    <t>4.1.21.1</t>
  </si>
  <si>
    <t>Журавлев А.В., заместитель министра строительства, энергетики и жилищно-коммунального хозяйства Кировской области</t>
  </si>
  <si>
    <t>Журавлев А.В. заместитель министра строительства, энергетики и жилищно-коммунального хозяйства Кировской области, Хомяков В.А. глава Слободского района</t>
  </si>
  <si>
    <t>Журавлев А.В. заместитель министра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</si>
  <si>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Витер Л.П. начальник отдела контроля и аналитики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</si>
  <si>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Журавлев А.В. заместитель министра строительства, энергетики и жилищно-коммунального хозяйства Кировской области</t>
  </si>
  <si>
    <t>Строительство сетей водоснабжения в с. Среднеивкино, д. Воронье, д. Осиновица, д. Сутяга Верхошижемского района Кировской области (с. Среднеивкино Начальный этап, 1 этап). Начальный этап</t>
  </si>
  <si>
    <t>Приобретение водогрейного котла КВм-1,0 в котельную № 10 по ул. Чапаева, д. 1 в г. Белая Холуница Белохолуницикого района Кировской области</t>
  </si>
  <si>
    <t>Заключено соглашение на предоставление субсидии. Приобретен и установлен  водогрейный котел КВм-1,0 в котельную № 10 по ул. Чапаева, д. 1 в г. Белая Холуница Белохолуницикого района Кировской области. Объект введен в эксплуатацию</t>
  </si>
  <si>
    <t>Капитальный ремонт тепловой сети в п. Рудничный Верхнекамского района Кировской области</t>
  </si>
  <si>
    <t>Капитальный ремонт тепловой сети в Светлополянском городском поселении Верхнекамского района Кировской области</t>
  </si>
  <si>
    <t>Заключено соглашение на предоставление субсидии. Проведен капитальный ремонт тепловой сети в п. Рудничный Верхнекамского района Кировской области</t>
  </si>
  <si>
    <t>Заключено соглашение на предоставление субсидии. Проведен капитальный ремонт тепловой сети в Светлополянском городском поселении Верхнекамского района Кировской области</t>
  </si>
  <si>
    <t>Капитальный ремонт котельной МКУК Лузянского СДК с. Красное Даровского района Кировской области</t>
  </si>
  <si>
    <t>Капитальный ремонт водопроводной сети по ул. Ленина п. Светлый Котельничский район</t>
  </si>
  <si>
    <t>Капитальный ремонт водопроводной сети по ул. Спортивная п. Светлый Котельничский район</t>
  </si>
  <si>
    <t>Капитальный ремонт тепловых сетей от ТК-23 по ул. Кленовая до ТК-25 по ул. Первомайская в пгт Нижнеивкино Куменского района Кировской области</t>
  </si>
  <si>
    <t>Ремонт теплотрассы д. Б.Перелаз</t>
  </si>
  <si>
    <t>Капитальный ремонт котельной д. Моряны</t>
  </si>
  <si>
    <t>Капитальный ремонт водопроводной сети по ул.Полевая пгт Нагорск</t>
  </si>
  <si>
    <t xml:space="preserve">Капитальный ремонт водопроводных сетей г. Нолинска </t>
  </si>
  <si>
    <t>Приобретение дымовой трубы в с.Пустоши, ул. Школьная, д. 8</t>
  </si>
  <si>
    <t>Ремонт тепловой сети в д. Кузнецы Орловского района Кировской области</t>
  </si>
  <si>
    <t>Приобретение 2-х котлов для котельных N3,4 пгт Пижанка</t>
  </si>
  <si>
    <t>Приобретение  центрабежных насосов для котельных №1 и №7 пгт Санчурск</t>
  </si>
  <si>
    <t>Приобретение котлов для котельных №3 и №7 пгт Санчурск</t>
  </si>
  <si>
    <t>Ремонт водопроводной сети с.Шешурга</t>
  </si>
  <si>
    <t>Приобретение водогрейного котла КВр-0,63 для котельной №6 г.Яранск, ул. Кирпичная</t>
  </si>
  <si>
    <t>Приобретение котла КВм-1,74 для котельной №5 г. Яранск, ул. Лагуновская</t>
  </si>
  <si>
    <t>Ремонт тепловых сетей котельной №2 МУП "Вулкан", ул. Южная, г. Яранск, Кировской области.</t>
  </si>
  <si>
    <t>Ремонт тепловых сетей в м. Знаменка Яранского района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</si>
  <si>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</si>
  <si>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Буторин Д.Ю. глава Афанасьевского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</si>
  <si>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Телицина Т.А. глава Белохолуницкого района, Кашин С.А. глава Белохолуницкого городского поселения Белохолуницкого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</si>
  <si>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 Хашимов А.А. глава Краснополянского городского поселения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</si>
  <si>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Осипов Д.В. глава администрации города Кирова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</si>
  <si>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Галкин С.Ю. глава Кикнурского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</si>
  <si>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С.В. глава Кирово-Чепецкого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</si>
  <si>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Шиндорикова О.Б. глава администрации Нижнеивкинского городского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</si>
  <si>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Ларионов С.Ю. глава Нагорского городского поселения Нагорского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</si>
  <si>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</si>
  <si>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 Успенская Е.И. глава Нолинского городского поселения Нолинского района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</si>
  <si>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Нургалин В.Р. глава Оричевского района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</si>
  <si>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Целищев С.С глава Орловского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</si>
  <si>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Васенин А.Н. глава Пижанского района, Христолюбова О.Н. глава Пижанского городского поселения Пижанского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</si>
  <si>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Крутоумова М.В. глава Подосиновского городского поселения Подосиновского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</si>
  <si>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</si>
  <si>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</si>
  <si>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 Сентемов С.И. глава Тужинского городского поселения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</si>
  <si>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</si>
  <si>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Бурова Т.В. глава Фаленского муниципального округа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</si>
  <si>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 Антонов А.Н. глава Юрьянского городского поселения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</si>
  <si>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</si>
  <si>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Иконников Д.С. глава Яранского района, Зыков Н.Н. глава Яранского городского поселения Яранского района</t>
  </si>
  <si>
    <t xml:space="preserve">Заключение соглашений министерством строительства, энергетики и жилищно-коммунального хозяйства Кировской области с органами местного самоуправления муниципальных образований Кировской области  о предоставлении субсидии и иных межбюджетных трансфертов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t>
  </si>
  <si>
    <t>Осуществление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контроля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</si>
  <si>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органы местного самоуправления</t>
  </si>
  <si>
    <t>Осуществлен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контроль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</si>
  <si>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энергтики и жилищно-коммунального хозяйства Кировской области, главы муниципальных образований, руководители организаций</t>
  </si>
  <si>
    <t>Селезнёв И.Н. министр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</si>
  <si>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</si>
  <si>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  Мосин С.Ю. директор Кировского областного государственного бюджетного учреждения институт «Кировкоммунпроект»</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</si>
  <si>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</si>
  <si>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Содержание министерства строительства, энергетики и жилищно-коммунального хозяйства Кировской области</t>
  </si>
  <si>
    <t>Витер Л.П. начальник отдела финансовой работы, бухгалтерского учета и отчетности министерства строительства, энергетики и жилищно-коммунального хозяйства Кировской области</t>
  </si>
  <si>
    <t xml:space="preserve">Рожкина И.А., начальник отдела предоставления субсидий министерства строительства, энергетики и жилищно-коммунального хозяйства Кировской области
</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</si>
  <si>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</si>
  <si>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t>
  </si>
  <si>
    <t>Рожкина И.А. начальник отдела предоставления субсидий министерства строительства, энергетики и жилищно-коммунального хозяйства Кировской области</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</si>
  <si>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</si>
  <si>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</si>
  <si>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Желвакова И.В. глава города Слободского</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</si>
  <si>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Вдовкин С.Н. глава города Котельнича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</si>
  <si>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Порубов В.И. глава Советского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</si>
  <si>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Шаталов И.В. глава Омутнинского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</si>
  <si>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Олин А.В. глава Верхнекамского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</si>
  <si>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</si>
  <si>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</si>
  <si>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Хомяков В.А. глава Слободского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</si>
  <si>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Машкин В.А. глава города Вятские Поляны</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</si>
  <si>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Шураков Л.В. глава Даровского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</si>
  <si>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</si>
  <si>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Протасов А.Г., глава администрации Среднеивкинского сельского поселения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</si>
  <si>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</si>
  <si>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«Региональный центр энергетической эффективности» (далее – КОГОБУ ДПО «РЦЭЭ»)</t>
  </si>
  <si>
    <t>Журавлев А.В. заместитель министра энергетики и жилищно-коммунального хозяйства  Кировской области, 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</si>
  <si>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</si>
  <si>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предприятия и организации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</si>
  <si>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«РЦЭЭ»</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</si>
  <si>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</si>
  <si>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</si>
  <si>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Ремонт теплотрассы по ул.Центральной, с.Пашино</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</si>
  <si>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Татауров Я.В. глава Рудничного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</si>
  <si>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Аммосова Е.Ю. глава Светлополянского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</si>
  <si>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</si>
  <si>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О.Ю. глава администрации Даровского района, Ковалева М.В. глава администрация Лузянского сельского поселения Даровского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</si>
  <si>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 Лузина Т.И. глава Карпушинского сельского поселения  Котельничского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</si>
  <si>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t>
  </si>
  <si>
    <t>Приобретение котла на твердом топливе в котельную д. Гремячка Вятскополянского района Кировской области</t>
  </si>
  <si>
    <t>Капитальный ремонт тепловых сетей от котельной № 12 в пгт Нижнеивкино по ул. Кленовая Куменского района Кировской области</t>
  </si>
  <si>
    <t xml:space="preserve">Ремонт водопроводной сети в пгт Пижанка </t>
  </si>
  <si>
    <t>Ремонт тепловых сетей от здания котельной по адресу: пгт Подосиновец, ул. Рабочая, 6а</t>
  </si>
  <si>
    <t>Заключено соглашение на предоставление субсидии. Приобретен и установлен котел на твердом топливе в котельную д. Гремячка Вятскополянского района Кировской области. Объект введен в эксплуатацию</t>
  </si>
  <si>
    <t>2.6.3.1</t>
  </si>
  <si>
    <t>2.6.3.2</t>
  </si>
  <si>
    <t>2.6.3.3</t>
  </si>
  <si>
    <t>2.6.3.4</t>
  </si>
  <si>
    <t>2.6.3.6</t>
  </si>
  <si>
    <t>2.6.3.7</t>
  </si>
  <si>
    <t>2.6.3.8</t>
  </si>
  <si>
    <t>2.6.3.9</t>
  </si>
  <si>
    <t>2.6.3.10</t>
  </si>
  <si>
    <t>2.6.3.11</t>
  </si>
  <si>
    <t>2.6.3.12</t>
  </si>
  <si>
    <t>2.6.3.13</t>
  </si>
  <si>
    <t>2.6.3.14</t>
  </si>
  <si>
    <t>2.6.3.16</t>
  </si>
  <si>
    <t>2.6.3.17</t>
  </si>
  <si>
    <t>2.6.3</t>
  </si>
  <si>
    <t>2.6.3.5</t>
  </si>
  <si>
    <t>2.6.3.15</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</si>
  <si>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Стяжкин А.В. глава Кильмезского района </t>
  </si>
  <si>
    <t>2.6.3.18</t>
  </si>
  <si>
    <t>2.6.3.19</t>
  </si>
  <si>
    <t>2.6.3.20</t>
  </si>
  <si>
    <t>2.6.3.21</t>
  </si>
  <si>
    <t>2.6.3.22</t>
  </si>
  <si>
    <t>2.6.3.23</t>
  </si>
  <si>
    <t>2.6.3.24</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</si>
  <si>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</si>
  <si>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</si>
  <si>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</si>
  <si>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</si>
  <si>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</si>
  <si>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</si>
  <si>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</si>
  <si>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</si>
  <si>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</si>
  <si>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</si>
  <si>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</si>
  <si>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</si>
  <si>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</si>
  <si>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</si>
  <si>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</si>
  <si>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</si>
  <si>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</si>
  <si>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</si>
  <si>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</si>
  <si>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</si>
  <si>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</si>
  <si>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</si>
  <si>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</si>
  <si>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</si>
  <si>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</si>
  <si>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</si>
  <si>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</si>
  <si>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</si>
  <si>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</si>
  <si>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</si>
  <si>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</si>
  <si>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</si>
  <si>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</si>
  <si>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</si>
  <si>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</si>
  <si>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2.6.4</t>
  </si>
  <si>
    <t>2.6.5</t>
  </si>
  <si>
    <t>2.7</t>
  </si>
  <si>
    <t>2.7.1</t>
  </si>
  <si>
    <t>2.7.2</t>
  </si>
  <si>
    <t>2.7.2.1</t>
  </si>
  <si>
    <t>2.7.2.2</t>
  </si>
  <si>
    <t>2.7.2.3</t>
  </si>
  <si>
    <t>2.7.2.4</t>
  </si>
  <si>
    <t>2.7.2.5</t>
  </si>
  <si>
    <t>2.7.2.6</t>
  </si>
  <si>
    <t>2.7.2.7</t>
  </si>
  <si>
    <t>2.7.2.8</t>
  </si>
  <si>
    <t>2.7.2.9</t>
  </si>
  <si>
    <t>2.7.2.10</t>
  </si>
  <si>
    <t>2.7.2.11</t>
  </si>
  <si>
    <t>Журавлев А.В. заместитель министра стрроительства, энергетики и жилищно-коммунального хозяйства  Кировской области</t>
  </si>
  <si>
    <t>Обеспечено финансирование, содержание министерства  строительства, энергетики и жилищно-коммунального хозяйства Кировской области</t>
  </si>
  <si>
    <t>Отдельное мероприятие «Предоставление финансовой поддержки ресурсоснабжающим и управляющим организациям и иным исполнителям коммунальных услуг»</t>
  </si>
  <si>
    <t>Заключение соглашений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</si>
  <si>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Отдельное мероприятие «Проведение социологического опроса  с целью определения удовлетворенности жилищно-коммунальными услугами населения городских и муниципальных округов, муниципальных районов Кировской области»</t>
  </si>
  <si>
    <t>Заключение государственного контракта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</si>
  <si>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Проведение социологического опроса с целью определения удовлетворенности населения городских и муниципальных округов, муниципальных районов Кировской области жилищно-коммунальными услугами</t>
  </si>
  <si>
    <t>Заключено соглашение на предоставление субсидии. Осуществлен 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</si>
  <si>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Заключено соглашение на предоставление субсидии. Осуществлен капитальный ремонт водопроводной сети по ул. Ленина п. Светлый Котельничский район</t>
  </si>
  <si>
    <t>Заключено соглашение на предоставление субсидии. Осуществлен капитальный ремонт водопроводной сети по ул. Спортивная п. Светлый Котельничский район</t>
  </si>
  <si>
    <t>Заключено соглашение на предоставление субсидии. Осуществлен капитальный ремонт тепловых сетей от котельной № 12 в пгт Нижнеивкино по ул. Кленовая Куменского района Кировской области</t>
  </si>
  <si>
    <t>Заключено соглашение на предоставление субсидии. Осуществлен капитальный ремонт тепловых сетей от ТК-23 по ул. Кленовая до ТК-25 по ул. Первомайская в пгт Нижнеивкино Куменского района Кировской области</t>
  </si>
  <si>
    <t>Заключено соглашение на предоставление субсидии. Осуществлен капитальный ремонт 350 метров теплотрассы МКОУ ООШ с. Татаурово Нолинского района Кировской области</t>
  </si>
  <si>
    <t>Заключено соглашение на предоставление субсидии. Осуществлен ремонт тепловой сети в д. Кузнецы Орловского района Кировской области</t>
  </si>
  <si>
    <t>Заключено соглашение на предоставление субсидии. Проведен ремонт тепловых сетей от здания котельной по адресу: Подосиновский район, пгт Подосиновец, ул. Рабочая, 6а</t>
  </si>
  <si>
    <t>Заключено соглашение на предоставление субсидии. Осуществлен капитальный ремонт водопроводной сети в д.Филейка Фаленского муниципального округа</t>
  </si>
  <si>
    <t>Заключено соглашение на предоставление субсидии. Осуществлена ремонт тепловых сетей в м. Знаменка Яранского района Кировской области</t>
  </si>
  <si>
    <t>Заключено соглашение на предоставление субсидии. Осуществлена замена изоляции тепловых сетей в м.Опытное Поле Яранского района Кировской области</t>
  </si>
  <si>
    <t>Распределительный газопровод в д.Большой Перелаз Куменского района  Кировской области*</t>
  </si>
  <si>
    <t>Распределительный газопровод в с.Бельтюги Куменского  района  Кировской области*</t>
  </si>
  <si>
    <t>Распределительный газопровод в с.Верхобыстрица Куменского  района  Кировской области*</t>
  </si>
  <si>
    <t>Распределительный газопровод в с.Березник Куменского  района  Кировской области*</t>
  </si>
  <si>
    <t>Распределительный газопровод в д.Городчики Куменского района  Кировской области*</t>
  </si>
  <si>
    <t>Распределительный газопровод в д.Поповка Кирово-Чепецкого района Кировской области*</t>
  </si>
  <si>
    <t>Распределительный газопровод в д.Гостево Кирово-Чепецкого района Кировской области*</t>
  </si>
  <si>
    <t>Распределительный газопровод в д.Летовцы Кирово-Чепецкого района Кировской области*</t>
  </si>
  <si>
    <t>Распределительный газопровод в д.Пантюхино Кирово-Чепецкого района Кировской области*</t>
  </si>
  <si>
    <t>Распределительный газопровод в д.Жабриевская Сунского  района Кировской области*</t>
  </si>
  <si>
    <t>Распределительный газопровод в д. Гуренки Белохолуницкого района Кировской области*</t>
  </si>
  <si>
    <t>Распределительный газопровод в д. Сомовщина Нолинского района Кировской области*</t>
  </si>
  <si>
    <t>Распределительный газопровод в д. Варнаки Нолинского района Кировской области*</t>
  </si>
  <si>
    <t>Распределительный газопровод в с. Ботыли Нолинского района Кировской области*</t>
  </si>
  <si>
    <t>Распределительный газопровод в д. Городище Немского района Кировской области*</t>
  </si>
  <si>
    <t>Распределительный газопровод в д. Слудка Немского района Кировской области*</t>
  </si>
  <si>
    <t>Распределительный газопровод в с. Ильинское Немского района Кировской области*</t>
  </si>
  <si>
    <t>Замена изоляции тепловых сетей в м.Опытное Поле Яранского района Кировской области</t>
  </si>
  <si>
    <t>Заключено соглашение на предоставление субсидии. Проведен капитальный ремонт котельной МКУК Лузянского СДК с. Красное Даровского района Кировской области. Объект введен в эксплуатацию</t>
  </si>
  <si>
    <t>Распределительный газопровод в д. Чекоты Куменского района Кировской области</t>
  </si>
  <si>
    <t>2.3.6</t>
  </si>
  <si>
    <t>Перечисление субсидий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</si>
  <si>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 xml:space="preserve">Юркин А.С. начальник отдела инвестиций и капитального ремонта 
</t>
  </si>
  <si>
    <t>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собственники помещений в МКД</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</si>
  <si>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Малых В.Г. глава Куменского городского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</si>
  <si>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Лебедева А. В. глава Большеперелазского сельского поселения Куменского района</t>
  </si>
  <si>
    <t>фонда и реализации национальных проектов министерства</t>
  </si>
  <si>
    <t xml:space="preserve">Юркин А.С. начальник отдела капитального ремонта жилищного  </t>
  </si>
  <si>
    <t>строительства, энергетики и жилищно-коммунального хозяйства</t>
  </si>
  <si>
    <t>Кировской области;  Ванатова О.А. глава Опаринского городского</t>
  </si>
  <si>
    <t>поселения Опаринского района</t>
  </si>
  <si>
    <t>Климентовский В.А. заместитель министра строительства, энергетики и жилищно-коммунального хозяйства Кировской области, Балдыков А.И. заместитель министра строительства, энергетики и жилищно-коммунального хозяйства Кировской области</t>
  </si>
  <si>
    <t xml:space="preserve">Климентовский В.А. заместитель министра строительства, энергетики и жилищно-коммунального хозяйства Кировской области
</t>
  </si>
  <si>
    <t>Приобретение двух насосов на котельную с. Верховино</t>
  </si>
  <si>
    <t>Заключено соглашение на предоставление субсидии. Приобретены и установлены насосы на котельной с. Верховино Юрьянского района. Объект введен в эксплуатацию</t>
  </si>
  <si>
    <t>Формирование сводных реестров на перечисление субсидии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</si>
  <si>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Формирование перечней, проведение конкурсного отбора ресурсоснабжающих, управляющих организаций, иных исполнителей коммунальных услуг, имеющих право на получение из областного бюджета  субсидий,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</si>
  <si>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изменения октябрь</t>
  </si>
  <si>
    <t>Заключено соглашение о предоставлении субсидии из областного бюджета от 15.01.2021 № 6/ЧВ.  Муниципальный контракт на разработку проектной документации был заключен 22.03.2021 с ООО "Кировводпроект". 28.05.2021  контракт был расторгнут администрацией города Слободской в одностороннем порядке в связи с вступлением в силу СанПиН 2.1.3684-21, с учетом которых реализация данного мероприятия в городе Слободской не требуется. Соглашение о предоставлении субсидии из областного бюджета расторгнуто .</t>
  </si>
  <si>
    <t>Заключено соглашение с муниципальным образованием "Даровског городское поселение" о предоставлении субсидии местным бюджетам из областного бюджета от 24.03.2021 № 9/чв Заключен муниципальный контракт на разработку проктно-сметной документации от 03.08.2020 № 0340200003320007656. Контракт расторгнут в односторонем порядке 14.07.2021. Соглашение о предоставлении субсидии из областного бюджета расторгнуто .</t>
  </si>
  <si>
    <t xml:space="preserve">Приобретение котла для котельной с. Сорвижи Арбажского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</si>
  <si>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Токмянин И.Н. глава администрации Арбажского муниципального округа</t>
  </si>
  <si>
    <t xml:space="preserve">Приобретение котла для котельной № 4 пгт. Арбаж </t>
  </si>
  <si>
    <t>Заключено соглашение на предоставление субсидии. Приобретен и установлен  котел  для котельной с. Сорвижи Арбажского муниципального округа. Объект введен в эксплуатацию</t>
  </si>
  <si>
    <t xml:space="preserve">Ремонт  водопроводной сети по улице Дзержинского пгт Афанасьево </t>
  </si>
  <si>
    <t>Ремонт  водопроводной сети по улице Горького пгт Афанасьево</t>
  </si>
  <si>
    <t>Ремонт  водопроводной сети по улице Чапаева пгт Афанасьево</t>
  </si>
  <si>
    <t>Заключено соглашение на предоставление субсидии. Приобретен и установлен насос на скважину №54760 в г. Белая Холуница Белохолуницикого района Кировской области. Объект введен в эксплуатацию</t>
  </si>
  <si>
    <t>Заключено соглашение на предоставление субсидии. Приобретен и установлен насос на скважину  № 20527 в г. Белая Холуница Белохолуницикого района Кировской области. Объект введен в эксплуатацию</t>
  </si>
  <si>
    <t>Заключено соглашение на предоставление субсидии. Приобретен и установлен насос на скважину № 8661 в г. Белая Холуница Белохолуницикого района Кировской области. Объект введен в эксплуатацию</t>
  </si>
  <si>
    <t>Заключено соглашение на предоставление субсидии. Приобретен и установлен насос на скважину № 5647 в д. Федосята Белохолуницикого района Кировской области. Объект введен в эксплуатацию</t>
  </si>
  <si>
    <t>Приобретение котла в котельную по ул. Коммунны, 18 п. Богородское</t>
  </si>
  <si>
    <t>Приобретение котла в котельную с. Спасское</t>
  </si>
  <si>
    <t>Приобретение котла в котельную дома культура с. Мякиши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</si>
  <si>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Комаров В.С. глава Верхошижемского района</t>
  </si>
  <si>
    <t>Приобретение дымовой трубы на котельную дер. Чекашево</t>
  </si>
  <si>
    <t>Приобретение двух котлов в котельную № 7 города Котельнича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</si>
  <si>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Вдовкин С.Н. глава города Котельнича </t>
  </si>
  <si>
    <t>Заключено соглашение на предоставление субсидии. Приобретены и установлены  два котла в котельную № 7 города Котельнича. Объект введен в эксплуатацию</t>
  </si>
  <si>
    <t>Частичный капитальный ремонт тепловой сети в пос. Косино Зуевского района Кировской области (участок от жилого дома №11 по ул. Калинина  до жилого дома  №21 по ул. Ленина)</t>
  </si>
  <si>
    <t>Заключено соглашение на предоставление субсидии. Проведен Частичный капитальный ремонт тепловой сети в пос. Косино Зуевского района Кировской области (участок от жилого дома №11 по ул. Калинина  до жилого дома  №21 по ул. Ленина). Объект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</si>
  <si>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Кощеев А.Н. глава Зуевского района</t>
  </si>
  <si>
    <t>Приобретение 2 центробежных насосов в котельную № 1 и 2 центробежных насосов в котельную № 4 пгт Кикнур Кировской области</t>
  </si>
  <si>
    <t xml:space="preserve">Частичный капитальный ремонт котельной ул. Центральная, д. 1, д. Большой Порек Кильмезский район Кировская область </t>
  </si>
  <si>
    <t>Заключено соглашение на предоставление субсидии. Проведен частичный капитальный ремонт котельной ул. Центральная, д. 1, д. Большой Порек Кильмезский район Кировская область. Объект введен в эксплуатацию</t>
  </si>
  <si>
    <t>Приобретение котла КВр-0,93 для котельной  детского сада в пгт Кильмезь</t>
  </si>
  <si>
    <t>Приобретение котла в электрическую котельную ПС Вятка</t>
  </si>
  <si>
    <t>Замена теплотрассы п. Речной, ул. Новая дома 2,1</t>
  </si>
  <si>
    <t>Замена теплотрассы п. Речной, ул. Новая дома 6,3</t>
  </si>
  <si>
    <t xml:space="preserve"> Ремонт тепловой сети в пгт Лебяжье Лебяжского района</t>
  </si>
  <si>
    <t>Замена котла в котельной №3 по ул. Кооперативной пгт Лебяжье Лебяжского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</si>
  <si>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Дёмшин А.С. глава Лебяжского района</t>
  </si>
  <si>
    <t>Заключено соглашение на предоставление субсидии. Осуществлен  ремонт тепловой сети в пгт Лебяжье Лебяжского района. Объект введен в эксплуатацию</t>
  </si>
  <si>
    <t>Заключено соглашение на предоставление субсидии. Осуществлена замена котла в котельной №3 по ул. Кооперативной пгт Лебяжье Лебяжского района. Объект введен в эксплуатацию</t>
  </si>
  <si>
    <t>Приобретение котла КВр-0,63 для котельной № 2, расположенной по адресу пгт. Нагорск, ул. Советская, 169</t>
  </si>
  <si>
    <t>Модернизация(замена) теплоизоляции трубопровода надземной части тепловой сети на участках от котельной у ДК по ул. Комсомольской до потребителей  (Ø57мм L-409 м, Ø76мм L-20 м, Ø89мм L-167 м, Ø108мм L-80 м в 2-х трубном исполнении) и от котельной у больницы по ул. Пионерская до ж/д по ул. Пионерская, д.186(Ø57мм L-70 м в 2-х трубном исполнении)</t>
  </si>
  <si>
    <t>Приобретение водогрейного котла на котельной п. Лесные Поляны Омутнинского района</t>
  </si>
  <si>
    <t>Ремонт водопроводных сетей в п. Речной</t>
  </si>
  <si>
    <t>Приобретение водогрейного котла КВр-0,63 в котельную  п. Вазюк</t>
  </si>
  <si>
    <t>Заключено соглашение на предоставление субсидии. Приобретен и установлен водогрейный котел на котельной п. Лесные Поляны Омутнинского района. Объект введен в эксплуатацию</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</si>
  <si>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Малков А.В. глава Омутнинского района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</si>
  <si>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Малков А.В. глава Омутнинского района, Топоров А.С. глава администрация Песковского городского поселения</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</si>
  <si>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Макаров А.Д. глава Опаринского района </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</si>
  <si>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Макаров А.Д. глава Опаринского района, Говоров В.Н. глава администрации Речного сельского поселения </t>
  </si>
  <si>
    <t>Ремонт водопроводной сети от скважниы СНТ в районе ул. Чапаева пгт. Пижанка, 250м</t>
  </si>
  <si>
    <t>Приобретение котла для котельной № 10 пгт Пижанка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</si>
  <si>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Диланова М.В. глава Пинюгского городского поселения</t>
  </si>
  <si>
    <t>Утепление трубопровода надземных тепловых сетей в пгт Пинюг от котельной № 1</t>
  </si>
  <si>
    <t>2.6.3.25</t>
  </si>
  <si>
    <t>Капитальный ремонт участка тепловой сети №35 от котельной ЗАО "Санаторий "Нижне-Ивкино"</t>
  </si>
  <si>
    <t>Заключено соглашение на предоставление субсидии. Осуществлен капитальный ремонт участка тепловой сети №35 от котельной ЗАО "Санаторий "Нижне-Ивкино"</t>
  </si>
  <si>
    <t>Приобретение дымовой трубы в котельную № 3 пгт Санчурск</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</si>
  <si>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Галкин С.А. глава Советского района, Порубов В.И. глава Советского городского поселения </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</si>
  <si>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Исупов А.В. глава Сунского района </t>
  </si>
  <si>
    <t>Заключено соглашение на предоставление субсидии. Приобретен и установлен скважинный насос в с. Верхосунье Сунского района. Объект введен в эксплуатацию</t>
  </si>
  <si>
    <t>Заключено соглашение на предоставление субсидии. Приобретен и установлен скважинный насос в п. Новый Сунского района. Объект введен в эксплуатацию</t>
  </si>
  <si>
    <t>Приобретение котла на котельной №17 ул. Советская, 3а, г. Уржум</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</si>
  <si>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Байбородов В. В. глава Уржумского района </t>
  </si>
  <si>
    <t>Приобретение 5 центробежных насосов на котельные № 2,4,5,9,11 пгт Юрья</t>
  </si>
  <si>
    <t>Приобретение котла КВР-0,4К для котельной №4 ул. Садовая д. 1б, г. Яранск</t>
  </si>
  <si>
    <t>Приобретение сетевого насоса для котельной №11 ул. К.Маркса, д. 42б, г. Яранск</t>
  </si>
  <si>
    <t>Приобретение 2-х котлов КВм-1,86 МВт для котельной № 7 г. Яранск, ул. Рудницкого, д. 52</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</si>
  <si>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</si>
  <si>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</si>
  <si>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</si>
  <si>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</si>
  <si>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</si>
  <si>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</si>
  <si>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</si>
  <si>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</si>
  <si>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</si>
  <si>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</si>
  <si>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</si>
  <si>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</si>
  <si>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</si>
  <si>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</si>
  <si>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</si>
  <si>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</si>
  <si>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</si>
  <si>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</si>
  <si>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</si>
  <si>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</si>
  <si>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</si>
  <si>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</si>
  <si>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</si>
  <si>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</si>
  <si>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</si>
  <si>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</si>
  <si>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</si>
  <si>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</si>
  <si>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</si>
  <si>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</si>
  <si>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</si>
  <si>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</si>
  <si>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</si>
  <si>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</si>
  <si>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</si>
  <si>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</si>
  <si>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</si>
  <si>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 xml:space="preserve">Дудникова А.А.  и.о. начальника государственной жилищной инспекции Кировской области
</t>
  </si>
  <si>
    <t xml:space="preserve">Дудникова А.А. и.о. начальника государственной жилищной инспекции Кировской области
</t>
  </si>
  <si>
    <t>Ворожцов А.Г.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</si>
  <si>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Ворожцов А.Г. начальник отдела газификации и газоснабжения министерства строительства, энергетики и жилищно-коммунального хозяйства Кировской области</t>
  </si>
  <si>
    <t>Вороджцов А.Г.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</si>
  <si>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 xml:space="preserve">Рожкина И.А. начальник отдела предоставления субсидий министерства строительства, энергетки и жилищно-коммунального хозяйства Кировской области
</t>
  </si>
  <si>
    <t>изменения декабрь</t>
  </si>
  <si>
    <t>Обеспечено заключение соглашений с муниципальными образованиями на предоставление из областного бюджета иных межбюджетных трансфертов финансовое обеспечение (возмещение) затрат на приобретение товлива</t>
  </si>
  <si>
    <t>Заключение соглашения с муниципальным образованием  «городской округ город Слободской Кировской области» на предоставление из областного бюджета иных межбюджетных трансфертов финансовое обеспечение (возмещение) затрат на приобретение мазута</t>
  </si>
  <si>
    <t>Рожкина И.А. начальник отдела предоставления субсидий министерства строительства, энергетики и жилищно-коммунального хозяйства Кировской области, Желвакова И.В. глава города Слободского</t>
  </si>
  <si>
    <t>2.3.7</t>
  </si>
  <si>
    <t>Заключение соглашений с муниципальными образованиями   на предоставление иных межбюджетных трансфертов местным бюджетам из областного бюджета  на обеспечение отопительного сезона 2021-2022 годов</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</si>
  <si>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главы муниципальных образований</t>
  </si>
  <si>
    <t>2.3.8</t>
  </si>
  <si>
    <t>Перечисление иных межбюджетных трансфертов муниципальным  образованиям   на предоставление иных межбюджетных трансфертов местным бюджетам из областного бюджета  на обеспечение отопительного сезона 2021-2022 годов</t>
  </si>
  <si>
    <t>Обеспечено заключение соглашений с муниципальными образованиями на предоставление из областного бюджета иных межбюджетных трансфертов на обеспечение отопительного сезона 2021-2022 годов</t>
  </si>
  <si>
    <t>Перечислены иные межбюджетные трансферты муниципальным  образованиям на  обеспечение отопительного сезона 2021-2022 годов. Обеспечено бесперебойное оказание коммунальной услуги по отоплению потребителей, с дальнейшим перечислением теплоснабжающим организациям</t>
  </si>
  <si>
    <t>Приобретение насоса на скважину № 66732 с целью модернизации 1 км водопроводной сети п. Лытка</t>
  </si>
  <si>
    <t>Приобретение насоса на скважину № 54760 с целью модернизации 1,5 км водопроводной сети г. Белая Холуница Белохолуницкого района Кировской области</t>
  </si>
  <si>
    <t>Приобретение насоса на скважину № 20527 с целью модернизации 2,0 км водопроводной сети г. Белая Холуница Белохолуницкого района Кировской области</t>
  </si>
  <si>
    <t>Приобретение насоса на скважину № 8661 с целью модернизации 2,7 км водопроводной сети г. Белая Холуница Белохолуницкого района Кировской области</t>
  </si>
  <si>
    <t>Приобретение насоса на скважину № 5647 с целью модернизации 4,9 км водопроводной сети д. Федосята Белохолуницкого района Кировской области</t>
  </si>
  <si>
    <t>4.1.22</t>
  </si>
  <si>
    <t>4.1.22.1</t>
  </si>
  <si>
    <t>Заключено соглашение на предоставление субсидии. Приобретен и установлен  котел для котельной № 4 пгт. Арбаж Арбажского муниципального округа. Объект введен в эксплуатацию</t>
  </si>
  <si>
    <t xml:space="preserve">Заключено соглашение на предоставление субсидии. Осуществлен ремонт  теплотрассы по ул.Центральной, с.Пашино, Афанасьевский район </t>
  </si>
  <si>
    <t>Заключено соглашение на предоставление субсидии. Приобретен и установлен насос на скважину №66732 п. Лыпка Афанасьевского района. Объект введен в эксплуатацию</t>
  </si>
  <si>
    <t xml:space="preserve">Заключено соглашение на предоставление субсидии. Осуществлен ремонт  водопроводной сети по улице Дзержинского пгт Афанасьево Афанасьевского района </t>
  </si>
  <si>
    <t xml:space="preserve">Заключено соглашение на предоставление субсидии. Осуществлен ремонт   водопроводной сети по улице Горького пгт Афанасьево Афанасьевского района </t>
  </si>
  <si>
    <t xml:space="preserve">Заключено соглашение на предоставление субсидии. Осуществлен ремонт  водопроводной сети по улице Чапаева пгт Афанасьево Афанасьевского района </t>
  </si>
  <si>
    <t>Заключено соглашение на предоставление субсидии. Приобретен и установлен водогрейный котел в котельную № 2 по ул. Пионерская в г. Белая Холуница Белохолуницкого района Кировской области. Объект введен в эксплуатацию</t>
  </si>
  <si>
    <t>Заключено соглашение на предоставление субсидии. Приобретен и установлен водогрейный котел в котельную № 1 по ул. Энгельса в г. Белая Холуница Белохолуницкого района Кировской области. Объект введен в эксплуатацию</t>
  </si>
  <si>
    <t>Заключено соглашение на предоставление субсидии. Приобретен и остановлен котел в котельную по ул. Коммунны, 18 п. Богородское Богородского муниципального округа. Объект введен в эксплуатацию</t>
  </si>
  <si>
    <t>Заключено соглашение на предоставление субсидии. Приобретен и установлен котел в котельную с. Спасское Богородского муниципального округа. Объект введен в эксплуатацию</t>
  </si>
  <si>
    <t>Заключено соглашение на предоставление субсидии. Приобретены и установлены 2 сетевых насосов Grundfos 5,5 кВт и 2 подпиточных насоса Grundfos 2,5 кВт для источника теплоснабжения №1 п. Созимский Верхнекамского района; 2 сетевых и 2 рециркуляционных насоса для источника теплоснабжения №2 п. Созимский Верхнекамского района . Объекты введен в эксплуатацию</t>
  </si>
  <si>
    <t>Заключено соглашение на предоставление субсидии. Приобретен и установлен котел в котельную дома культура с. Мякиши Верхошижемского района. Объект введен в эксплуатацию.</t>
  </si>
  <si>
    <t>Заключено соглашение на предоставление субсидии. Приобретена и установлена дымовая труба на котельную дер. Чекашево Вятскополянского района. Объект введен в эксплуатацию</t>
  </si>
  <si>
    <t>Заключено соглашение на предоставление субсидии. Проведен ремонт теплотрассы мкр.Радужный  от проспекта Строителей до Школьного переулка от ТК-40 до ТК -41 города Кирова</t>
  </si>
  <si>
    <t>Заключено соглашение на предоставление субсидии. Проведен капитальный ремонт котельной № 4 пгт Кикнур Кикнурского муниципального округа  Кировской области. Объект введен в эксплуатацию</t>
  </si>
  <si>
    <t>Заключено соглашение на предоставление субсидии. Приобретены и установлены 2 центробежных насосов в котельную № 1 и 2 центробежных насосов в котельную № 4 пгт Кикнур Кикнурского муниципального округа  Кировской области. Объекты введен в эксплуатацию</t>
  </si>
  <si>
    <t>Заключено соглашение на предоставление субсидии. Приоберетен и усиановлен котел КВр-0,93 для котельной  детского сада в пгт Кильмезь Кильмезского района . Объекты введен в эксплуатацию</t>
  </si>
  <si>
    <t>Заключено соглашение на предоставление субсидии. Приоберетен и усиановлен в электрическую котельную ПС Вятка г. Кирово-Чепецка  Кирово-Чепецкого района. Объекты введен в эксплуатацию</t>
  </si>
  <si>
    <t>Заключено соглашение на предоставление субсидии. Приобретен подающий насос в насосную станцию п Светлый Котельничского района. Объект введен в эксплуатацию</t>
  </si>
  <si>
    <t>Заключено соглашение на предоставление субсидии. Приобретены и установлены 4 погружных скважинных насоса для организации водоснабжения на территории Котельничского района. Объекты введен в эксплуатацию</t>
  </si>
  <si>
    <t>Заключено соглашение на предоставление субсидии. Осуществлен ремонт теплотрассы д. Б.Перелаз Большеперелазского сельского поселения Куменского района</t>
  </si>
  <si>
    <t>Заключено соглашение на предоставление субсидии. Осуществлен капитальный ремонт котельной д. Моряны Куменского городского поселения Куменского района. Объект введен в эксплуатацию</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</si>
  <si>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Малых В.Г.</t>
  </si>
  <si>
    <t>Заключено соглашение на предоставление субсидии. Осуществлена замена теплотрассы по  ул. Новая дома 2,1 п. Речной Куменского района. Объект введен в эксплуатацию</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</si>
  <si>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Малых В.Г. </t>
  </si>
  <si>
    <t>Заключено соглашение на предоставление субсидии. Осуществлена замена теплотрассы по  ул. Новая дома 6,3 п. Речной Куменского района. Объект введен в эксплуатацию</t>
  </si>
  <si>
    <t>Заключено соглашение на предоставление субсидии. Осуществлен капитальный ремонт водопроводной сети по ул.Полевая пгт Нагорск Нагорского района</t>
  </si>
  <si>
    <t>Заключено соглашение на предоставление субсидии. Приобретен и установлен котел КВр-0,63 для котельной № 2, расположенной по адресу Нагорский район пгт. Нагорск, ул. Советская, 169. Объекты введен в эксплуатацию</t>
  </si>
  <si>
    <t>Заключено соглашение на предоставление субсидии. Осуществлен капитальный ремонт водопроводных сетей г. Нолинска  Нолинского района</t>
  </si>
  <si>
    <t>Заключено соглашение на предоставление субсидии. Осуществлена модернизация(замена) теплоизоляции трубопровода надземной части тепловой сети на участках от котельной у ДК по ул. Комсомольской  г. Омутнинск Омутнинского района до потребителей  (Ø57мм L-409 м, Ø76мм L-20 м, Ø89мм L-167 м, Ø108мм L-80 м в 2-х трубном исполнении) и от котельной у больницы по ул. Пионерская  г. Омутнинск Омутнинского района  до ж/д по ул. Пионерская   г. Омутнинск Омутнинского района, д.186(Ø57мм L-70 м в 2-х трубном исполнении)</t>
  </si>
  <si>
    <t>Заключено соглашение на предоставление субсидии. Приобретен и установлен водогрейный котел КВм-0,93КД и сетевого насоса на котельную п.Песковка ст. Шлаковая Омутнинского района. Объект введен в эксплуатацию</t>
  </si>
  <si>
    <t>Заключено соглашение на предоставление субсидии. Осуществлен ремонт водопроводных сетей в п. Речной Опаринского района</t>
  </si>
  <si>
    <t>Заключено соглашение на предоставление субсидии. Приобретен и установлен водогрейный котел КВр-0,63 в котельную  п. Вазюк Опаринского района. Объект введен в эксплуатацию</t>
  </si>
  <si>
    <t>Заключено соглашение на предоставление субсидии. Приобретена и установлена  дымовая труба по адресу: Оричевский район,  с.Пустоши, ул. Школьная, д. 8. Объект введен в эксплуатацию</t>
  </si>
  <si>
    <t>Заключено соглашение на предоставление субсидии. Осуществлен ремонт водопроводной сети в пгт Пижанка Пижанского района</t>
  </si>
  <si>
    <t>Заключено соглашение на предоставление субсидии. Приобретены и установлены 2-а котла для котельных N3,4 пгт Пижанка Пижанского района. Объект введен в эксплуатацию</t>
  </si>
  <si>
    <t>Заключено соглашение на предоставление субсидии. Проведен ремонт водопроводной сети от скважниы СНТ в районе ул. Чапаева пгт. Пижанка Пижанского района, 250м</t>
  </si>
  <si>
    <t>Заключено соглашение на предоставление субсидии. Приобретен и установлен котел для котельной № 10 пгт Пижанка Пижанского района. Объект введен в эксплуатацию</t>
  </si>
  <si>
    <t>Заключено соглашение на предоставление субсидии. Осуществлен ремонт водопроводной сети по ул. Школьна в пгт Пинюг Подосиновского района</t>
  </si>
  <si>
    <t>Заключено соглашение на предоставление субсидии. Осуществлено утепление трубопровода надземных тепловых сетей в пгт Пинюг Подосиновского района от котельной № 1</t>
  </si>
  <si>
    <t>Заключено соглашение на предоставление субсидии. Приобретены и установлены  центрабежные насосы для котельных №1 и №7 пгт Санчурск Санчурского муниципального округа. Объект введен в эксплуатацию</t>
  </si>
  <si>
    <t>Заключено соглашение на предоставление субсидии. Приобретены и установлены котлы для котельных №3 и №7 пгт Санчурск Санчурского муниципального округа. Объект введен в эксплуатацию</t>
  </si>
  <si>
    <t>Заключено соглашение на предоставление субсидии. Приобретена и установлена дымовая труба в котельную № 3 пгт Санчурск Санчурского муниципального округа. Объект введен в эксплуатацию</t>
  </si>
  <si>
    <t>Заключено соглашение на предоставление субсидии. Осуществлена замена котельного оборудования в котельной на территории Советского мясокомбината по адресу: Кировская область, Советский район г. Советск, ул. Строителей д.2 . Объект введен в эксплуатацию</t>
  </si>
  <si>
    <t>Заключено соглашение на предоставление субсидии. Осуществлен капитальный ремонт котельной № 2 по ул. Горького в пгт Тужа Тужинский район Кировской области. Объект введен в эксплуатацию</t>
  </si>
  <si>
    <t>Заключено соглашение на предоставление субсидии. Осуществлен капитальный ремонт котельной № 4 по ул.Южная в пгт Тужа Тужинский район Кировской области. Объект введен в эксплуатацию</t>
  </si>
  <si>
    <t>Заключено соглашение на предоставление субсидии. Осуществлен ремонт водопроводной сети с.Шешурга Тужинского  района</t>
  </si>
  <si>
    <t>Заключено соглашение на предоставление субсидии. Приобретен и установлен котел на котельной №17 ул. Советская, 3а, г. Уржум Уржумский район . Объект введен в эксплуатацию</t>
  </si>
  <si>
    <t>Заключено соглашение на предоставление субсидии. Приобретен и установлен котел производительностью 1,16 МВТ на котельную № 5 пгт Юрья Юрьянского района. Объект введен в эксплуатацию</t>
  </si>
  <si>
    <t>Заключено соглашение на предоставление субсидии. Приобретен и установлен котел  производительностью 1,16 Мвт на котельную № 9 пгт Юрья Юрьянского района. Объект введен в эксплуатацию</t>
  </si>
  <si>
    <t>Заключено соглашение на предоставление субсидии. Приобретены и установлены 5 центробежных насосов на котельные № 2,4,5,9,11 пгт Юрья Юрьянского района. Объект введен в эксплуатацию</t>
  </si>
  <si>
    <t>Заключено соглашение на предоставление субсидии. Осуществлена замена дымовой трубы у здания котельной № 1, расположенной по адресу: Кировская область, Яранский район, г. Яранск ул. Тургенева. Объект введен в эксплуатацию</t>
  </si>
  <si>
    <t>Заключено соглашение на предоставление субсидии. Осуществлена замена дымовой трубы у здания котельной № 3, расположенной по адресу: Кировская область, Яранский район, г. Яранск ул. Мира. Объект введен в эксплуатацию</t>
  </si>
  <si>
    <t>Заключено соглашение на предоставление субсидии. Проведена модернизация подземных тепловых сетей по ул. Лагуновская (к жилому дому № 67 А) в г.Яранск Яранского района Кировской области. Объект введен в эксплуатацию</t>
  </si>
  <si>
    <t>Заключено соглашение на предоставление субсидии. Приобретен и установлен  водогрейный котел КВр-0,63 для котельной №6 г.Яранск, ул. Кирпичная, Яранский район, Объект введен в эксплуатацию</t>
  </si>
  <si>
    <t>Заключено соглашение на предоставление субсидии. Приобретен и установлен котел КВм-1,74 для котельной №5 г. Яранск, ул. Лагуновская, Яранский район,. Объект введен в эксплуатацию</t>
  </si>
  <si>
    <t>Заключено соглашение на предоставление субсидии. Осуществлена ремонт тепловых сетей котельной №2 МУП "Вулкан", ул. Южная, г. Яранск, Яранский район, Кировской области</t>
  </si>
  <si>
    <t>Заключено соглашение на предоставление субсидии. Приобретен и установлен котел КВР-0,4К для котельной №4 ул. Садовая д. 1б, г. Яранск Яранский район,. Объект введен в эксплуатацию</t>
  </si>
  <si>
    <t>Заключено соглашение на предоставление субсидии. Приобретен и установлен сетевой насос для коетльной №2 ул. Южная, строение 1, г. Яранск, Яранский район,. Объект введен в эксплуатацию</t>
  </si>
  <si>
    <t>Заключено соглашение на предоставление субсидии. Приобретен и установлен  сетевой насос для котельной №11 ул. К.Маркса, д. 42б, г. Яранск, Яранский район, Объект введен в эксплуатацию</t>
  </si>
  <si>
    <t>Заключено соглашение на предоставление субсидии. Приобретены и установлены  2 котла КВм-1,86 МВт для котельной № 7 Яранского района, г. Яранск, ул. Рудницкого, д. 52. Объекты введен в эксплуатацию</t>
  </si>
  <si>
    <t>Заключено соглашение на предоставление субсидии. Приобретен и установлен насос на скважину №54760 в г. Белая Холуница Белохолуницикого района Кировской области.  Модернизировано 1,5 км водопроводной сети г. Белая Холуница Белохолуницкого района Кировской области</t>
  </si>
  <si>
    <t>Заключено соглашение на предоставление субсидии. Приобретен и установлен насос на скважину  № 20527 в г. Белая Холуница Белохолуницикого района Кировской области. Модернизировано 2 км водопроводной сети г. Белая Холуница Белохолуницкого района Кировской области</t>
  </si>
  <si>
    <t>Заключено соглашение на предоставление субсидии. Приобретен и установлен насос на скважину № 8661 в г. Белая Холуница Белохолуницикого района Кировской области. Модернизировано 2,7 км водопроводной сети г. Белая Холуница Белохолуницкого района Кировской области</t>
  </si>
  <si>
    <t>Заключено соглашение на предоставление субсидии. Приобретен и установлен насос на скважину № 5647 в д. Федосята Белохолуницикого района Кировской области. Модернизировано 4,9 км водопроводной сети д. Федосята Белохолуницкого района Кировской области</t>
  </si>
  <si>
    <t xml:space="preserve">Приобретение 2-х сетевых и 2-х подпиточных насосов Grundfos 2,5 кВт для источника теплоснабжения №1 п. Созимский; приобретение 2-х сетевых и 2-х рециркуляционных насосов для источника теплоснабжения №2 п. Созимский </t>
  </si>
  <si>
    <t>Приобретение подающего насоса в насосной станции с целью модернизации 5,2 км водопроводной сети п. Светлый</t>
  </si>
  <si>
    <t>Приобретение 4 погружных скважинных насоса с целью модернизации водопроводной сети на территории Котельничского района: Биртяевское сельское поселение (12,5 км), Комсомольское сельское поселение (5,6 км), Юбилейное сельское поселение (6,5 км), Спасское сельское поселение (10,0 км)</t>
  </si>
  <si>
    <t>Приобретние котла водогрейного твердотопливного на шахтной топке КВр – 0,93 с ручной подачей топлива и насоса циркуляционного на котельную пгт Песковка, ст. Шлаковая</t>
  </si>
  <si>
    <t>Ремонт водопроводной сети по ул. Школьной в пгт Пинюг</t>
  </si>
  <si>
    <t>Приобретение скважинного насоса с целью модернизации 3,881 км водопроводной сети с. Верхосунье Сунского района</t>
  </si>
  <si>
    <t>Приобретение скважинного насоса с целью модернизации 4,999 км водопроводной сети п. Новый Сунского района</t>
  </si>
  <si>
    <t>Заключено соглашение на предоставление субсидии. Приобретен и установлен скважинный насос в с. Верхосунье Сунского района. Модернизировано 3,881 км водопроводной сети</t>
  </si>
  <si>
    <t>Заключено соглашение на предоставление субсидии. Приобретен и установлен скважинный насос в п. Новый Сунского района. Модернизировано 4,999 км водопроводной сети</t>
  </si>
  <si>
    <t>Заключено соглашение на предоставление субсидии. Приобретен подающий насос в насосную станцию п Светлый Котельничского района. Модернизировано 5,2 км водопроводной сети п. Светлый</t>
  </si>
  <si>
    <t>Капитальный ремонт котельной МКОУ ООШ с. Полом Фаленского муниципального округа Кировской области по адресу: 612519 Кировская область, Фаленский район, с. Полом, ул. Садовая, 2А</t>
  </si>
  <si>
    <t>Заключено соглашение на предоставление субсидии. Осуществлен капитальный ремонт котельной МКОУ ООШ с. Полом Фаленского муниципального округа Кировской области по адресу: 612519 Кировская область, Фаленский район, с. Полом, ул. Садовая, 2А. Объект введен в эксплуатацию</t>
  </si>
  <si>
    <t>2.6.3.98</t>
  </si>
  <si>
    <t>Приобретение сетевого насоса для котельной №2 ул. Южная, строение 1, г. Яранск</t>
  </si>
  <si>
    <t>2.6.3.99</t>
  </si>
  <si>
    <t>2.6.3.100</t>
  </si>
  <si>
    <t xml:space="preserve">Приобретение котла КВР-0,4К для котельной №3 г.Яранск,ул.Мира, 4 </t>
  </si>
  <si>
    <t xml:space="preserve">Приобретение котла КВР-0,63К для котельной №1 г.Яранск, ул.Тургенева,48 </t>
  </si>
  <si>
    <t>Заключено соглашение на предоставление субсидии. Приобретены и установлены 2-а сетевых и 2-а подпиточных насоса Grundfos 2,5 кВт для источника теплоснабжения №1 п. Созимский Верхнекамского района; приобретены и установлены 2-а сетевых и 2-а рециркуляционных насоса для источника теплоснабжения №2 п. Созимский Верхнекамского района . Объекты введен в эксплуатацию</t>
  </si>
  <si>
    <t>Ремонт теплотрассы микр.Радужный от проспекта Строителей до Школьного переулка от ТК-40 до ТК -41</t>
  </si>
  <si>
    <t>Заключено соглашение на предоставление субсидии. Проведен ремонт теплотрассы микр.Радужный  от проспекта Строителей до Школьного переулка от ТК-40 до ТК -41 города Кирова</t>
  </si>
  <si>
    <t>Капитальный ремонт котельной № 4 по пер.Южный в пгт Тужа Кировской области</t>
  </si>
  <si>
    <t>Заключено соглашение на предоставление субсидии. Осуществлен капитальный ремонт котельной № 4 по пер.Южный в пгт Тужа Тужинский район Кировской области. Объект введен в эксплуатацию</t>
  </si>
  <si>
    <t>Заключено соглашение на предоставление субсидии. Осуществлена замена котла в котельной на территории Советского мясокомбината по адресу: Кировская обласгь, г. Советск, ул. Строителей, д. 2  . Объект введен в эксплуатацию</t>
  </si>
  <si>
    <t xml:space="preserve">Замена котла в котельную на территории Советского мясокомбината по адресу: Кировская область, г. Советск, ул. Строителей, д. 2 </t>
  </si>
  <si>
    <t xml:space="preserve">ОТЧЕТ 
об исполнении плана реализации государственной программы Кировской области 
«Развитие жилищно-коммунального комплекса и повышение энергетической эффективности»  за 2021 год 
</t>
  </si>
  <si>
    <t>Приложение № 1 к годовому отчету</t>
  </si>
  <si>
    <t>Плановый срок</t>
  </si>
  <si>
    <t>Фактический срок</t>
  </si>
  <si>
    <t>Плановые расходы на 2021 год (тыс. рублей)</t>
  </si>
  <si>
    <t>Фактические расходы за 2021 год (тыс. рублей)</t>
  </si>
  <si>
    <t>Отношение фактических расходов к плановым (процентов)</t>
  </si>
  <si>
    <t>В 2021 году сформировано 46 сводных реестров на перечисление субсидий</t>
  </si>
  <si>
    <t>В 2021 году с ресурсоснабжающими, управляющими и иными исполнителями коммунальных услуг заключено 327 соглашений о предоставлении субсидий и грантов с учетом вновь заключенных соглашений о предоставлении субсидий за ноябрь-декабрь 2020 года</t>
  </si>
  <si>
    <t>Перечислены иные межбюджетные трансферты муниципальному  образованию "городской округ город Слободской Кировской области" на  финансовое обеспечение (возмещение) затрат на приобретение мазута. Обеспечено бесперебойное оказание коммунальной услуги по отоплению потребителей</t>
  </si>
  <si>
    <t>Выполнена проектно-сметная документация с положительным заключением госэкспертизы</t>
  </si>
  <si>
    <t xml:space="preserve"> Выполнена  схема газоснабжения, изготовлена проектная документация с положительным заключением государственной экспертизы </t>
  </si>
  <si>
    <t xml:space="preserve">Разработана схема газоснабжения населенного пункта  </t>
  </si>
  <si>
    <t>Выполнены работы по государственной регистрации прав собственности на завершенные строительством объекты газификации в соответствии с действующим законодательством и осуществляется передача введенных в эксплуатацию объектов газификации в казну Кировской области и собственность муниципальных образований Кировской области</t>
  </si>
  <si>
    <t/>
  </si>
  <si>
    <t>Проведен Межрегиональный Форум «Эффективная энергетика и ресурсосбережение. Проведен Фестиваль энергосбережения и экологии    «ВместеЯрче». В средствах массовой информации размещены публикации о реализации мероприятий по энергосбережению и повышению энергетической эффективности в Кировской области</t>
  </si>
  <si>
    <t>Заключено соглашение с НКО  «Фонд капитального ремонта» о предоставлении из областного бюджета субсидии на  финансирование административно-хозяйственных расходов НКО  «Фонд капитального ремонта», а также обеспечено ее использование. Неиспользованный остаток субсидии возращен в областной бюджет</t>
  </si>
  <si>
    <t>С использованием средств собственников помещений в многоквартирном деме по адресу: г. Киров, ул. Сутырина, д. 3 в 2020 году был выполнен капитальный ремонт общего имущества в указанном доме с выполнением следующих видов работ: установка узлов управления и регулирования потребления тепловой энергии, повышение теплозащиты окон мест общего пользования, замена светильников на основе ламп накаливания в местах общего пользования на энергоэффективные осветительные приборы, повышение теплозащиты перекрытий над подвалом, уплотнение наружных входных дверей с установкой доводчиков. Расходы на указанные работы размере 80% от их стоимости в соответствии с законом области о бюджете и решением государственной корпорации - Фонда содействия реформированию жилищно-коммунального хозяйства возмещены собственникам в марте 2021 года.
За счет средств фондов капитального ремонта  (иных внебюджетных источников), сформированных собственниками помещений в МКД, выполнены работы по капитальному ремонту общего имущества в 464 МКД, в том числе в 238 МКД, формирующих фонд капитального ремонта на специальном счете, площадь которых составила 1594,8 тыс. кв. м.</t>
  </si>
  <si>
    <t>Заключен государственный контракт  от 21.05.2020 № 18 по проведению социологического исследования удовлетворенности населения  городских и муниципальных округов, муниципальных районов Кировской области жилищно-коммунальными услугами</t>
  </si>
  <si>
    <t>Проведен социалогический опрос. Удовлетворенность услугами жилищно-коммунального хозяйства определена на уровне 71,2%</t>
  </si>
  <si>
    <t xml:space="preserve">Результат реализации мероприятия государственной программы 
(краткое описание)
</t>
  </si>
  <si>
    <t>Статус выполнения мероприятия</t>
  </si>
  <si>
    <t>Выполнено</t>
  </si>
  <si>
    <t>Выполненно</t>
  </si>
  <si>
    <t>Расмотрено 12894 письменных обращений, из них 9100 - от физических лиц и 3794 - от юридических лиц</t>
  </si>
  <si>
    <t>По результатам рассмотрения принятых документов сформированы перечни  ресурсоснабжающих, управляющих организаций и иных исполнителей коммунальных услуг, имеющих право на предоставление субсидий</t>
  </si>
  <si>
    <t>Не выполнено</t>
  </si>
  <si>
    <t>Осуществлен сбор данных для предоставления в государственную информационную систему в области энергосбережения и повышения энергоэффективности (далее - ГИС «Энергоэффективность»), предоставлены оператору информационной системы - Министерству экономического развития Российской Федерации 49 сводных отчетов в ГИС «Энергоэффективность», проинформированы  физические и юридические лица о требованиях законодательства об энергосбережении и о повышении энергетической эффективности (план - 49, выполнено -100%)</t>
  </si>
  <si>
    <t>Проведена экспертиза 144 программ по энергосбережению и повышению энергетической эффективности организаций, осуществляющих регулируемые виды деятельности. Увеличение количества экспертиз обусловлено увеличением числа заявок в связи с исполнением главными распорядителями бюджетных средств постановления Правительства Российской Федерации от 07.10.2019 № 1289, в соответствии с которым вносились правки в программы по энергосбережению и повышению энергетической эффективности (план - 140, выполнено - 102,86%)</t>
  </si>
  <si>
    <t>Проведен анализ реализации энергосервисных контрактов, энергоэффективности зданий государственных и муниципальных учреждений на территории Кировской области. Количество энегосервисных контрактов, реализуемых на 01.01.2022, составляет 65; увеличена доля зданий, эксплуатируемых государственными и муниципальными учреждениями, с классом энергетической эффективности не ниже D до 17% (план -30, выполнено - 216,67%)</t>
  </si>
  <si>
    <t>Проведено 4 отбора проектов с дальнейшим финансированием энергоэффективных проектов, которые позволили обеспечить оптимизацию технологических процессов и снизить потребление ЭР ( план - 4, выполнено -100%)</t>
  </si>
  <si>
    <t xml:space="preserve"> Из-за невыполненных в срок подрядной организацией принятых обязательств учреждением проведена претензионная работа: выставлен штраф в размере 2,0 тыс.рублей и пени 3,38 тыс.рублей. В настоящее время ПСД находится на рассмотрении государственнной экспертизы. Ориентировочный срок готовности - январь-февраль 2022г</t>
  </si>
  <si>
    <t xml:space="preserve"> Выполнено ППТ, получена отчетная документация с заключением историко-культурной экспертизы. Обязательства подрядной организацией не выполнены. Госконтракт в процессе расторжения. Учреждением проведена претензионная работа: выставлен штаф в размере 3,0 тыс.рублей и пени в сумме 0,46 тыс.рублей</t>
  </si>
  <si>
    <t>Выполнено ППТ, получена отчетная документация с заключением историко-культурной экспертизы. Обязательства подрядной организацией не выполнены. Госконтракт в процессе расторжения. Учреждением проведена претензионная работа: выставлен штаф в размере 3,0 тыс.рублей и пени в сумме 1,69 тыс.рублей</t>
  </si>
  <si>
    <t>Проложен и сдан в эксплуатацию распределительный газопровод протяженностью 7,198 км</t>
  </si>
  <si>
    <t>Проложен и сдан в эксплуатацию распределительный газопровод протяженностью 8,578 км</t>
  </si>
  <si>
    <t>Проложен и сдан в эксплуатацию распределительный газопровод протяженностью 5,19 км</t>
  </si>
  <si>
    <t>Проложен и сдан в эксплуатацию распределительный газопровод протяженностью 9,71 км</t>
  </si>
  <si>
    <t>Проложен и сдан в эксплуатацию распределительный газопровод протяженностью 9,39 км</t>
  </si>
  <si>
    <t>Проложены и сданы в эксплуатацию 40,06 км распределительного газопровода.     Выполнено 10 схем газоснабжения и 4 проектный документации в населенных пунктах Кировской области</t>
  </si>
  <si>
    <t xml:space="preserve">Освобождены организации от уплаты транспортного налога в отношении транспортных средств, оборудованных для использования природного газа в качестве моторного топлива. Информация о фактических расходах будет сформирована в 2022 году (по оценочным данным)
</t>
  </si>
  <si>
    <t>Оценка эффективности предоставленных налоговых льгот будет проведена после получения необходимой информации об освобожденных организациях от уплаты транспортного налога в отношении транспортных средств, оборудованных для использования природного газа в качестве моторного топлива</t>
  </si>
  <si>
    <t xml:space="preserve">Заключено соглашение на предоставление субсидии. Ввиду продолжительных  процедур проведения торгов и аукционов, установленных действующим законодательством, ограниченным сроком освоения средств до 31.12.2021 и необходимостью ограничения предоставления коммунальных услуг по теплоснабжению населению Арбажского раона Кировской области мероприятие было не реализовано
</t>
  </si>
  <si>
    <t>Заключено соглашение на предоставление субсидии. Приобретен и установлен насос на скважину №66732 п. Лытка Афанасьевского района.  Модернизирован 1 км водопроводной сети п. Лытка</t>
  </si>
  <si>
    <t>Заключено соглашение на предоставление субсидии. Приобретен и установлен котел в котельную дома культура с. Мякиши Верхошижемского района. Объект введен в эксплуатацию</t>
  </si>
  <si>
    <t>Заключено соглашение на предоставление субсидии. Ввиду продолжительных  процедур проведения торгов и аукционов, установленных действующим законодательством, ограниченным сроком освоения средств до 31.12.2021 и необходимостью ограничения предоставления коммунальных услуг по теплоснабжению населению г. Котельнич Кировской области мероприятие было не реализовано</t>
  </si>
  <si>
    <t>Заключено соглашение на предоставление субсидии. Приоберетен и усиановлен котел КВр-0,93 для котельной  детского сада в пгт Кильмезь Кильмезского района. Объекты введен в эксплуатацию</t>
  </si>
  <si>
    <t>Заключено соглашение на предоставление субсидии. Ввиду продолжительных  процедур проведения торгов и аукционов, установленных действующим законодательством, ограниченным сроком освоения средств до 31.12.2021 и необходимостью ограничения предоставления коммунальных услуг по теплоснабжению  населению Кирово-Чепецкого района Кировской области мероприятие было не реализовано</t>
  </si>
  <si>
    <t>Заключено соглашение на предоставление субсидии. Ввиду продолжительных  процедур проведения торгов и аукционов, установленных действующим законодательством, ограниченным сроком освоения средств до 31.12.2021 и необходимостью ограничения предоставления коммунальных услуг по водоснабжению населению Котельничского района Кировской области мероприятие было не реализовано</t>
  </si>
  <si>
    <t>Заключено соглашение на предоставление субсидии. Ввиду продолжительных  процедур проведения торгов и аукционов, установленных действующим законодательством, ограниченным сроком освоения средств до 31.12.2021 и необходимостью ограничения предоставления коммунальных услуг по теплоснабжению населению Куменского  района Кировской области мероприятие было не реализовано</t>
  </si>
  <si>
    <t>Заключено соглашение на предоставление субсидии. Ввиду продолжительных  процедур проведения торгов и аукционов, установленных действующим законодательством, ограниченным сроком освоения средств до 31.12.2021 и необходимостью ограничения предоставления коммунальных услуг по теплоснабжению населению Лебяжского  района Кировской области мероприятие было не реализовано</t>
  </si>
  <si>
    <t>Заключено соглашение на предоставление субсидии. Ввиду продолжительных  процедур проведения торгов и аукционов, установленных действующим законодательством, ограниченным сроком освоения средств до 31.12.2021 и необходимостью ограничения предоставления коммунальных услуг по теплоснабжению населению Нагорского  района Кировской области мероприятие было не реализовано</t>
  </si>
  <si>
    <t>Рассмотрено 100% поступивших в региональную службу по тарифам Кировской области заявлений ресурсоснабжающих организаций  об установлении тарифов на иные товары (услуги) (топливо твердое, топливо печное бытовое и керосин, реализуемые гражданам) и регионального государственного контроля (надзора) и контроля за их применением в пределах компетенции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</si>
  <si>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Буторин Д.Ю. глава Афанасьевского района, Порубов К. Л. глава Афанасьевского городского поселения</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</si>
  <si>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Растегаев А.В. глава Богородского муниципального округа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</si>
  <si>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t>
  </si>
  <si>
    <t>Заключено соглашение на предоставление субсидии. Приобретен и установлен котел КВР-0,4К для котельной №3 г.Яранск,ул.Мира, 4. Объекты введен в эксплуатацию</t>
  </si>
  <si>
    <t>Заключено соглашение на предоставление субсидии. Приобретен и установлен котел КВР-0,63К для котельной №1 г.Яранск,ул.Тургенева, 48. Объекты введен в эксплуатацию</t>
  </si>
  <si>
    <t>При рассмотрении поступивших обращений проведено 2598 внеплановая проверка. Всего за январь - декабрь 2021 года инспекцией проведено 5100 внеплановых проверок, в том числе проверки исполнения предписаний. Доля проверок лицензионного контроля, жилищного надзора, проведенных в установленные сроки, составила 100% в общем количестве проверок (выполнение 100%)</t>
  </si>
  <si>
    <t>Возмещены недополученные доходы 350 ресурсоснабжающим, управляющим организациям и иным исполнителям коммунальных услуг,  связанные с пересмотром размера подлежащей внесению платы граждан за коммунальные услуги при привидении в соответствие с утвержденными в установленном порядке предельными индексами за период ноябрь-декабрь 2020 года и январь-октябрь, частично ноябрь 2021 года</t>
  </si>
  <si>
    <r>
      <t>Заключены соглашения с муниципальными образованиями о предоставлении субсидии местным бюджетам из областного бюджета (реквизиты)
Заключены соглашения о предоставлении субсидии из областного бюджета: 
- с администрацией городского округа города Котельнича от 15.01.2021 № 5/ЧВ;
- с администрацией Советского городского поселения от 15.01.2021 № 3/ЧВ; 
- с администрацией Верхнекамского района от 15.01.2021 № 1/ЧВ;
- с администрацией Омутнинского городского поселения от 24.03.2021 № 10/ЧВ
- с администрацией Опаринского городского поселения от 24.03.2021 № 8/ЧВ;
- с администрацией города Вятские Поляны  от от 23.03.2021 № 7/ЧВ;
- с администрацией п. Вахруши Слободского района от 24.03.2021 № 11/ЧВ;
- с администрацией Среднеивкинского сельского поселения от 21.07.2021 № 14/ЧВ</t>
    </r>
    <r>
      <rPr>
        <sz val="16"/>
        <color rgb="FFFF0000"/>
        <rFont val="Times New Roman"/>
        <family val="1"/>
        <charset val="204"/>
      </rPr>
      <t xml:space="preserve">
</t>
    </r>
    <r>
      <rPr>
        <sz val="16"/>
        <rFont val="Times New Roman"/>
        <family val="1"/>
        <charset val="204"/>
      </rPr>
      <t xml:space="preserve">
</t>
    </r>
  </si>
  <si>
    <t>Оформление части необходимых документов будет осуществляться в судебном порядке, в том числе в Арбитражном суде Кировской области в рамках дела   А28-14757/2021</t>
  </si>
  <si>
    <t>Заключен муниципальный контракт на разработку проктно-сметной документации от 16.06.2020 № 03402000033200051300001. Разработана проектная документация на реконструкцию системы водоснабжения Вахрушевского городского поселения Слободского района. Получено положительное заключение государственной экспертизы  от 15.09.2021 № 43-1-1-3-054197-2021</t>
  </si>
  <si>
    <t xml:space="preserve">Заключен муниципальный контракт на разработку проктно-сметной документации от 29.06.2020 № 03402000033200049390001. Разработана проектная документация на модернизацию системы водоснабжения "Центральная часть" Омутнинского городского поселения Омутнинского района. Получено положительное заключение государственной экспертизы от 02.12.2021 №43-1-1-3-073251-2021
</t>
  </si>
  <si>
    <t>Заключен муниципальный контракт на разработку проктно-сметной документации от 02.04.2021 № 03402000033210019730002 с ООО "Кирововодпроект". Проектирование мероприятия продолжается в связи с длительным устранением замечаний государственной экспертизы проектной документации для получения положительного заключения. Планируется перенести срок реализации мероприятия и его финансирования на 2022 год.</t>
  </si>
  <si>
    <t>Заключен муниципальный контракт на разработку проктно-сметной документации от 24.05.2021 № 3343 с ООО "Кировводпроект". Проектирование мероприятия продолжается в связи с длительным устранением замечаний государственной экспертизы проектной документации для получения положительного заключения. Планируется перенести срок реализации мероприятия и его финансирования на 2022 год.</t>
  </si>
  <si>
    <t>Исполнены судебные акты по искам к субъекту Российской Федерации Кировской области в количестве 8 единиц. МО "Город Киров" предоставлены иные межбюджетные трансферты  на исполнение денежных обязательств по 2 судебным актам</t>
  </si>
  <si>
    <t>Заключен муниципальный контракт на разработку проктно-сметной документации от 02.05.2021 № 03402000033210026800001 с ООО "Вит-проект".  Проектирование мероприятия продолжается в связи с длительным устранением замечаний государственной экспертизы проектной документации для получения положительного заключения. Планируется перенести срок реализации мероприятия и его финансирования на 2022 год</t>
  </si>
  <si>
    <t>МУП "Водоканал" заключен договор от 02.02.2021 № 19/21 на разработку проектной документации. Проектирование мероприятия продолжается в связи с длительным устранением замечаний государственной экспертизы проектной документации для получения положительного заключения. Планируется перенести срок реализации мероприятия и его финансирования на 2022 год</t>
  </si>
  <si>
    <t>МУП "Водоканал" заключен договор от 27.07.2020 № 380 на разработку проектной документации. Проектирование мероприятия продолжается в связи с длительным устранением замечаний государственной экспертизы проектной документации для получения положительного заключения. Планируется перенести срок реализации мероприятия и его финансирования на 2022 год</t>
  </si>
  <si>
    <t>Заключен муниципальный контракт на разработку проктно-сметной документации от 27.05.2020 № 0340200003320004112. Проектирование мероприятия продолжается в связи с длительным устранением замечаний государственной экспертизы проектной документации для получения положительного заключения. Планируется перенести срок реализации мероприятия и его финансирования на 2022 год</t>
  </si>
  <si>
    <t xml:space="preserve">Заключен муниципальный контракт на разработку проктно-сметной документации от 26.05.2020 № 03402000033200051300001. Разработана проектная документация на реконструкцию системы водоснабжения города Вятские Поляны. Получено положительное заключение государственной экспертизы от 28.12.2020 № 43-1-1-3-069304-2020
</t>
  </si>
  <si>
    <t>МУП "Водоканал" заключен договор от 02.06.2020 № 276 на разработку проектной документации. Проектирование мероприятия продолжается в связи с длительным устранением замечаний государственной экспертизы проектной документации для получения положительного заключения. Планируется перенести срок реализации мероприятия и его финансирования на 2022 год</t>
  </si>
  <si>
    <t>Предоставлены целевые займы победителям отбора на реализацию проектов по энергосбережению. Реализованы энергосберегающие проекты по установке приборов и систем учета потребления энергетических ресурсов; по замене оборудования (в т.ч. технологического) на более экономичное, по внедрению приборов автоматики; по переводу работы топливопотребляющего оборудования на более экономичные виды топлива и  другие энергосберегающие мероприятия, направленные на снижение затрат посредством эффективного потребления ЭР.  Причины невыполнения - снижение числа поданных на отбор заявок</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</si>
  <si>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электроэнергетики  в пределах компетенции. В 2021 году проведена 1 плановая проверка. Выполнение 100%</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</si>
  <si>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теплоснабжения  в пределах компетенции. В 2021 году проведена 1 плановая проверка. Выполнение 100%</t>
  </si>
  <si>
    <t>Контроль за деятельностью НКО "Фонд капитального ремонта" осуществляется министерством строительства, энергетики и жилищно-коммунального хозяйства Кировской области (далее - министерство) на постоянной основе еженедельно. Кроме того, организован ежегодный аудит и контроль закупок НКО "Фонд капитального ремонта", осуществлен министерством</t>
  </si>
  <si>
    <t>Проведено  24 конкурсов по отбору подрядных квалифицированных организаций</t>
  </si>
  <si>
    <t>Заключено соглашение на предоставление субсидии. Осуществлен частичный капитальный ремонт водопроводных сетей г. Нолинска  Нолинского района</t>
  </si>
  <si>
    <t>31.11.2023</t>
  </si>
  <si>
    <t xml:space="preserve">Подготовлен сводный отчет (реквизиты будут известны после проверки ФСР ЖКХ) о результатах оценки состояния централизованных систем водоснабжения на территории муниципальных образований Кировской области, участвующих в региональном проекте «Чистая вода в Кировской области» , включающий, в том числе, информацию о количестве объектов, их основных характеристиках, состоянии, проблемных вопросах
</t>
  </si>
  <si>
    <t>Итого: количество мероприятий, запланированных к реализации в отчетном году - 177. Количество выполненных в срок в отчетом году - 153.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</si>
</sst>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charset val="204"/>
    </font>
    <font>
      <sz val="10"/>
      <name val="Arial Cyr"/>
      <charset val="204"/>
    </font>
    <font>
      <sz val="13"/>
      <name val="Calibri"/>
      <family val="2"/>
      <charset val="204"/>
    </font>
    <font>
      <sz val="13"/>
      <name val="Times New Roman"/>
      <family val="1"/>
      <charset val="204"/>
    </font>
    <font>
      <b/>
      <sz val="16"/>
      <name val="Times New Roman"/>
      <family val="1"/>
      <charset val="204"/>
    </font>
    <font>
      <sz val="16"/>
      <name val="Calibri"/>
      <family val="2"/>
      <charset val="204"/>
    </font>
    <font>
      <sz val="16"/>
      <color indexed="8"/>
      <name val="Calibri"/>
      <family val="2"/>
      <charset val="204"/>
    </font>
    <font>
      <sz val="16"/>
      <name val="Times New Roman"/>
      <family val="1"/>
      <charset val="204"/>
    </font>
    <font>
      <sz val="11"/>
      <name val="Calibri"/>
      <family val="2"/>
      <charset val="204"/>
    </font>
    <font>
      <sz val="16"/>
      <color rgb="FFFF0000"/>
      <name val="Times New Roman"/>
      <family val="1"/>
      <charset val="204"/>
    </font>
    <font>
      <sz val="16"/>
      <color rgb="FFFF0000"/>
      <name val="Calibri"/>
      <family val="2"/>
      <charset val="204"/>
    </font>
    <font>
      <sz val="11"/>
      <color rgb="FFFF0000"/>
      <name val="Calibri"/>
      <family val="2"/>
      <charset val="204"/>
    </font>
    <font>
      <sz val="11"/>
      <color rgb="FFFF0000"/>
      <name val="Times New Roman"/>
      <family val="1"/>
      <charset val="204"/>
    </font>
    <font>
      <sz val="10"/>
      <name val="Arial"/>
      <family val="2"/>
      <charset val="204"/>
    </font>
    <font>
      <sz val="24"/>
      <name val="Times New Roman"/>
      <family val="1"/>
      <charset val="204"/>
    </font>
    <font>
      <sz val="24"/>
      <name val="Calibri"/>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s>
  <cellStyleXfs count="3">
    <xf numFmtId="0" fontId="0" fillId="0" borderId="0"/>
    <xf numFmtId="0" fontId="1" fillId="0" borderId="0"/>
    <xf numFmtId="0" fontId="13" fillId="0" borderId="0"/>
  </cellStyleXfs>
  <cellXfs count="324">
    <xf numFmtId="0" fontId="0" fillId="0" borderId="0" xfId="0"/>
    <xf numFmtId="0" fontId="3" fillId="2" borderId="0" xfId="0" applyFont="1" applyFill="1" applyAlignment="1" applyProtection="1">
      <alignment vertical="top" wrapText="1"/>
      <protection locked="0"/>
    </xf>
    <xf numFmtId="0" fontId="2" fillId="2" borderId="0" xfId="0" applyFont="1" applyFill="1" applyAlignment="1">
      <alignment wrapText="1"/>
    </xf>
    <xf numFmtId="2" fontId="5" fillId="2" borderId="0" xfId="0" applyNumberFormat="1" applyFont="1" applyFill="1" applyAlignment="1">
      <alignment wrapText="1"/>
    </xf>
    <xf numFmtId="0" fontId="5" fillId="2" borderId="0" xfId="0" applyFont="1" applyFill="1" applyAlignment="1">
      <alignment wrapText="1"/>
    </xf>
    <xf numFmtId="0" fontId="6" fillId="2" borderId="0" xfId="0" applyFont="1" applyFill="1"/>
    <xf numFmtId="0" fontId="10" fillId="2" borderId="0" xfId="0" applyFont="1" applyFill="1" applyAlignment="1">
      <alignment wrapText="1"/>
    </xf>
    <xf numFmtId="0" fontId="10" fillId="2" borderId="0" xfId="0" applyFont="1" applyFill="1"/>
    <xf numFmtId="0" fontId="15" fillId="2" borderId="0" xfId="0" applyFont="1" applyFill="1" applyAlignment="1">
      <alignment wrapText="1"/>
    </xf>
    <xf numFmtId="0" fontId="2" fillId="2" borderId="0" xfId="0" applyFont="1" applyFill="1" applyAlignment="1" applyProtection="1">
      <alignment wrapText="1"/>
      <protection locked="0"/>
    </xf>
    <xf numFmtId="0" fontId="2" fillId="2" borderId="0" xfId="0" applyFont="1" applyFill="1" applyAlignment="1" applyProtection="1">
      <alignment horizontal="center" wrapText="1"/>
      <protection locked="0"/>
    </xf>
    <xf numFmtId="0" fontId="3" fillId="2" borderId="0" xfId="0" applyFont="1" applyFill="1" applyBorder="1" applyAlignment="1" applyProtection="1">
      <alignment horizontal="left" vertical="top" wrapText="1"/>
      <protection locked="0"/>
    </xf>
    <xf numFmtId="0" fontId="7" fillId="2" borderId="1" xfId="0" applyFont="1" applyFill="1" applyBorder="1" applyAlignment="1" applyProtection="1">
      <alignment vertical="top" wrapText="1"/>
      <protection locked="0"/>
    </xf>
    <xf numFmtId="2" fontId="7" fillId="2" borderId="1" xfId="0" applyNumberFormat="1" applyFont="1" applyFill="1" applyBorder="1" applyAlignment="1" applyProtection="1">
      <alignment horizontal="center" vertical="top" wrapText="1"/>
    </xf>
    <xf numFmtId="0" fontId="7" fillId="2" borderId="1" xfId="0" applyFont="1" applyFill="1" applyBorder="1" applyAlignment="1">
      <alignment vertical="top" wrapText="1"/>
    </xf>
    <xf numFmtId="2" fontId="7" fillId="2" borderId="1" xfId="0" applyNumberFormat="1" applyFont="1" applyFill="1" applyBorder="1" applyAlignment="1">
      <alignment horizontal="center" vertical="top" wrapText="1"/>
    </xf>
    <xf numFmtId="0" fontId="7" fillId="2" borderId="5" xfId="0" applyFont="1" applyFill="1" applyBorder="1" applyAlignment="1" applyProtection="1">
      <alignment vertical="top" wrapText="1"/>
      <protection locked="0"/>
    </xf>
    <xf numFmtId="2" fontId="7" fillId="2" borderId="1"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2" fontId="7" fillId="2" borderId="1" xfId="0" applyNumberFormat="1" applyFont="1" applyFill="1" applyBorder="1" applyAlignment="1" applyProtection="1">
      <alignment horizontal="left" vertical="top" wrapText="1"/>
    </xf>
    <xf numFmtId="4" fontId="7" fillId="2" borderId="1" xfId="1" applyNumberFormat="1" applyFont="1" applyFill="1" applyBorder="1" applyAlignment="1">
      <alignment horizontal="center" vertical="top" wrapText="1"/>
    </xf>
    <xf numFmtId="0" fontId="5" fillId="2" borderId="1" xfId="0" applyFont="1" applyFill="1" applyBorder="1" applyAlignment="1">
      <alignment wrapText="1"/>
    </xf>
    <xf numFmtId="0" fontId="6" fillId="2" borderId="1" xfId="0" applyFont="1" applyFill="1" applyBorder="1"/>
    <xf numFmtId="0" fontId="7" fillId="2" borderId="1" xfId="0" applyFont="1" applyFill="1" applyBorder="1" applyAlignment="1">
      <alignment horizontal="center" vertical="top" wrapText="1"/>
    </xf>
    <xf numFmtId="0" fontId="7" fillId="2" borderId="3" xfId="1" applyFont="1" applyFill="1" applyBorder="1" applyAlignment="1">
      <alignment vertical="top" wrapText="1"/>
    </xf>
    <xf numFmtId="14" fontId="9" fillId="2" borderId="2" xfId="1" applyNumberFormat="1" applyFont="1" applyFill="1" applyBorder="1" applyAlignment="1">
      <alignment horizontal="center" vertical="top" wrapText="1"/>
    </xf>
    <xf numFmtId="0" fontId="9" fillId="2" borderId="2" xfId="0" applyFont="1" applyFill="1" applyBorder="1" applyAlignment="1">
      <alignment vertical="top" wrapText="1"/>
    </xf>
    <xf numFmtId="0" fontId="9" fillId="2" borderId="5" xfId="1" applyFont="1" applyFill="1" applyBorder="1" applyAlignment="1">
      <alignment horizontal="left" vertical="top" wrapText="1"/>
    </xf>
    <xf numFmtId="49" fontId="7" fillId="2" borderId="1" xfId="1" applyNumberFormat="1" applyFont="1" applyFill="1" applyBorder="1" applyAlignment="1">
      <alignment horizontal="left" vertical="top" wrapText="1"/>
    </xf>
    <xf numFmtId="0" fontId="7" fillId="2" borderId="3" xfId="0" applyFont="1" applyFill="1" applyBorder="1" applyAlignment="1">
      <alignment vertical="top" wrapText="1"/>
    </xf>
    <xf numFmtId="49" fontId="7" fillId="2" borderId="8" xfId="0" applyNumberFormat="1" applyFont="1" applyFill="1" applyBorder="1" applyAlignment="1" applyProtection="1">
      <alignment horizontal="center" vertical="top" wrapText="1"/>
      <protection locked="0"/>
    </xf>
    <xf numFmtId="0" fontId="7" fillId="2" borderId="8" xfId="1" applyFont="1" applyFill="1" applyBorder="1" applyAlignment="1">
      <alignment vertical="top" wrapText="1"/>
    </xf>
    <xf numFmtId="14" fontId="7" fillId="2" borderId="8" xfId="1" applyNumberFormat="1" applyFont="1" applyFill="1" applyBorder="1" applyAlignment="1">
      <alignment horizontal="center" vertical="top" wrapText="1"/>
    </xf>
    <xf numFmtId="0" fontId="7" fillId="2" borderId="12" xfId="0" applyFont="1" applyFill="1" applyBorder="1" applyAlignment="1">
      <alignment vertical="top" wrapText="1"/>
    </xf>
    <xf numFmtId="4" fontId="7" fillId="2" borderId="1" xfId="0" applyNumberFormat="1" applyFont="1" applyFill="1" applyBorder="1" applyAlignment="1">
      <alignment horizontal="center" vertical="top"/>
    </xf>
    <xf numFmtId="0" fontId="5" fillId="2" borderId="8" xfId="0" applyFont="1" applyFill="1" applyBorder="1" applyAlignment="1">
      <alignment vertical="top" wrapText="1"/>
    </xf>
    <xf numFmtId="0" fontId="5" fillId="2" borderId="8"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11" xfId="0" applyFont="1" applyFill="1" applyBorder="1" applyAlignment="1">
      <alignment horizontal="left" vertical="top" wrapText="1"/>
    </xf>
    <xf numFmtId="0" fontId="5" fillId="2" borderId="8" xfId="0" applyFont="1" applyFill="1" applyBorder="1" applyAlignment="1">
      <alignment horizontal="left" vertical="top" wrapText="1"/>
    </xf>
    <xf numFmtId="0" fontId="0" fillId="2" borderId="9" xfId="0" applyFill="1" applyBorder="1" applyAlignment="1">
      <alignment horizontal="center" vertical="top" wrapText="1"/>
    </xf>
    <xf numFmtId="0" fontId="5" fillId="2" borderId="9" xfId="0" applyFont="1" applyFill="1" applyBorder="1" applyAlignment="1">
      <alignment vertical="top" wrapText="1"/>
    </xf>
    <xf numFmtId="0" fontId="5" fillId="2" borderId="9" xfId="0" applyFont="1" applyFill="1" applyBorder="1" applyAlignment="1">
      <alignment horizontal="left" vertical="top" wrapText="1"/>
    </xf>
    <xf numFmtId="0" fontId="5" fillId="2" borderId="9" xfId="0" applyFont="1" applyFill="1" applyBorder="1" applyAlignment="1">
      <alignment horizontal="center" vertical="top" wrapText="1"/>
    </xf>
    <xf numFmtId="0" fontId="5" fillId="2" borderId="12" xfId="0" applyFont="1" applyFill="1" applyBorder="1" applyAlignment="1">
      <alignment horizontal="left" vertical="top" wrapText="1"/>
    </xf>
    <xf numFmtId="0" fontId="7" fillId="2" borderId="6" xfId="1" applyFont="1" applyFill="1" applyBorder="1" applyAlignment="1">
      <alignment vertical="top" wrapText="1"/>
    </xf>
    <xf numFmtId="0" fontId="7" fillId="2" borderId="11" xfId="0" applyFont="1" applyFill="1" applyBorder="1" applyAlignment="1">
      <alignment vertical="top" wrapText="1"/>
    </xf>
    <xf numFmtId="0" fontId="7" fillId="2" borderId="4" xfId="1" applyFont="1" applyFill="1" applyBorder="1" applyAlignment="1">
      <alignment vertical="top" wrapText="1"/>
    </xf>
    <xf numFmtId="0" fontId="5" fillId="2" borderId="0" xfId="0" applyFont="1" applyFill="1"/>
    <xf numFmtId="0" fontId="9" fillId="2" borderId="1" xfId="1" applyFont="1" applyFill="1" applyBorder="1" applyAlignment="1">
      <alignment vertical="top" wrapText="1"/>
    </xf>
    <xf numFmtId="0" fontId="10" fillId="2" borderId="6" xfId="0" applyFont="1" applyFill="1" applyBorder="1" applyAlignment="1">
      <alignment horizontal="center" vertical="top" wrapText="1"/>
    </xf>
    <xf numFmtId="0" fontId="10" fillId="2" borderId="4" xfId="0" applyFont="1" applyFill="1" applyBorder="1" applyAlignment="1">
      <alignment horizontal="center" vertical="top" wrapText="1"/>
    </xf>
    <xf numFmtId="0" fontId="7" fillId="2" borderId="3" xfId="0" applyFont="1" applyFill="1" applyBorder="1" applyAlignment="1">
      <alignment horizontal="left" vertical="top" wrapText="1"/>
    </xf>
    <xf numFmtId="14" fontId="9" fillId="2" borderId="3" xfId="1" applyNumberFormat="1" applyFont="1" applyFill="1" applyBorder="1" applyAlignment="1">
      <alignment horizontal="center" vertical="top" wrapText="1"/>
    </xf>
    <xf numFmtId="0" fontId="9" fillId="2" borderId="1" xfId="0" applyFont="1" applyFill="1" applyBorder="1" applyAlignment="1" applyProtection="1">
      <alignment vertical="top" wrapText="1"/>
      <protection locked="0"/>
    </xf>
    <xf numFmtId="2" fontId="9" fillId="2" borderId="1" xfId="0" applyNumberFormat="1" applyFont="1" applyFill="1" applyBorder="1" applyAlignment="1" applyProtection="1">
      <alignment horizontal="center" vertical="top" wrapText="1"/>
    </xf>
    <xf numFmtId="0" fontId="7" fillId="2" borderId="6" xfId="0" applyFont="1" applyFill="1" applyBorder="1" applyAlignment="1">
      <alignment horizontal="left" vertical="top" wrapText="1"/>
    </xf>
    <xf numFmtId="0" fontId="7" fillId="2" borderId="4" xfId="0" applyFont="1" applyFill="1" applyBorder="1" applyAlignment="1">
      <alignment horizontal="left" vertical="top" wrapText="1"/>
    </xf>
    <xf numFmtId="49" fontId="7" fillId="2" borderId="7" xfId="0" applyNumberFormat="1" applyFont="1" applyFill="1" applyBorder="1" applyAlignment="1" applyProtection="1">
      <alignment horizontal="center" vertical="top" wrapText="1"/>
      <protection locked="0"/>
    </xf>
    <xf numFmtId="0" fontId="0" fillId="2" borderId="6" xfId="0" applyFill="1" applyBorder="1" applyAlignment="1"/>
    <xf numFmtId="49" fontId="7" fillId="2" borderId="9" xfId="0" applyNumberFormat="1" applyFont="1" applyFill="1" applyBorder="1" applyAlignment="1" applyProtection="1">
      <alignment horizontal="center" vertical="top" wrapText="1"/>
      <protection locked="0"/>
    </xf>
    <xf numFmtId="0" fontId="0" fillId="2" borderId="4" xfId="0" applyFill="1" applyBorder="1" applyAlignment="1"/>
    <xf numFmtId="49" fontId="7" fillId="2" borderId="1" xfId="0" applyNumberFormat="1" applyFont="1" applyFill="1" applyBorder="1" applyAlignment="1" applyProtection="1">
      <alignment horizontal="left" vertical="top" wrapText="1"/>
      <protection locked="0"/>
    </xf>
    <xf numFmtId="14" fontId="7" fillId="2" borderId="5" xfId="0" applyNumberFormat="1" applyFont="1" applyFill="1" applyBorder="1" applyAlignment="1">
      <alignment horizontal="center" vertical="top" wrapText="1"/>
    </xf>
    <xf numFmtId="0" fontId="7" fillId="2" borderId="3" xfId="0" applyFont="1" applyFill="1" applyBorder="1" applyAlignment="1" applyProtection="1">
      <alignment vertical="top" wrapText="1"/>
      <protection locked="0"/>
    </xf>
    <xf numFmtId="49" fontId="7" fillId="2" borderId="11" xfId="0" applyNumberFormat="1" applyFont="1" applyFill="1" applyBorder="1" applyAlignment="1" applyProtection="1">
      <alignment horizontal="left" vertical="top" wrapText="1"/>
      <protection locked="0"/>
    </xf>
    <xf numFmtId="0" fontId="7" fillId="2" borderId="6" xfId="0" applyFont="1" applyFill="1" applyBorder="1" applyAlignment="1">
      <alignment horizontal="center" vertical="top" wrapText="1"/>
    </xf>
    <xf numFmtId="0" fontId="7" fillId="2" borderId="11" xfId="0" applyFont="1" applyFill="1" applyBorder="1" applyAlignment="1">
      <alignment horizontal="center" vertical="top" wrapText="1"/>
    </xf>
    <xf numFmtId="49" fontId="7" fillId="2" borderId="6" xfId="0" applyNumberFormat="1" applyFont="1" applyFill="1" applyBorder="1" applyAlignment="1" applyProtection="1">
      <alignment horizontal="left" vertical="top" wrapText="1"/>
      <protection locked="0"/>
    </xf>
    <xf numFmtId="0" fontId="7" fillId="2" borderId="8" xfId="0" applyFont="1" applyFill="1" applyBorder="1" applyAlignment="1">
      <alignment horizontal="center" vertical="top" wrapText="1"/>
    </xf>
    <xf numFmtId="49" fontId="7" fillId="2" borderId="4" xfId="0" applyNumberFormat="1" applyFont="1" applyFill="1" applyBorder="1" applyAlignment="1" applyProtection="1">
      <alignment horizontal="left" vertical="top" wrapText="1"/>
      <protection locked="0"/>
    </xf>
    <xf numFmtId="0" fontId="7" fillId="2" borderId="4" xfId="0" applyFont="1" applyFill="1" applyBorder="1" applyAlignment="1">
      <alignment horizontal="center" vertical="top" wrapText="1"/>
    </xf>
    <xf numFmtId="0" fontId="7" fillId="2" borderId="12" xfId="0" applyFont="1" applyFill="1" applyBorder="1" applyAlignment="1">
      <alignment horizontal="left" vertical="top" wrapText="1"/>
    </xf>
    <xf numFmtId="0" fontId="7" fillId="2" borderId="1" xfId="0" applyFont="1" applyFill="1" applyBorder="1" applyAlignment="1">
      <alignment horizontal="justify" vertical="center"/>
    </xf>
    <xf numFmtId="2" fontId="7" fillId="2" borderId="3" xfId="0" applyNumberFormat="1" applyFont="1" applyFill="1" applyBorder="1" applyAlignment="1" applyProtection="1">
      <alignment horizontal="left" vertical="top" wrapText="1"/>
    </xf>
    <xf numFmtId="2" fontId="7" fillId="2" borderId="1" xfId="0" applyNumberFormat="1" applyFont="1" applyFill="1" applyBorder="1" applyAlignment="1" applyProtection="1">
      <alignment horizontal="center" vertical="top" wrapText="1"/>
      <protection locked="0"/>
    </xf>
    <xf numFmtId="2" fontId="7" fillId="2" borderId="3" xfId="0" applyNumberFormat="1" applyFont="1" applyFill="1" applyBorder="1" applyAlignment="1" applyProtection="1">
      <alignment vertical="top" wrapText="1"/>
      <protection locked="0"/>
    </xf>
    <xf numFmtId="0" fontId="7" fillId="2" borderId="1" xfId="0" applyFont="1" applyFill="1" applyBorder="1" applyAlignment="1">
      <alignment horizontal="justify" vertical="top"/>
    </xf>
    <xf numFmtId="2" fontId="7" fillId="2" borderId="3" xfId="0" applyNumberFormat="1" applyFont="1" applyFill="1" applyBorder="1" applyAlignment="1" applyProtection="1">
      <alignment horizontal="left" vertical="top" wrapText="1"/>
      <protection locked="0"/>
    </xf>
    <xf numFmtId="4" fontId="7" fillId="2" borderId="1" xfId="0" applyNumberFormat="1" applyFont="1" applyFill="1" applyBorder="1" applyAlignment="1" applyProtection="1">
      <alignment horizontal="center" vertical="top" wrapText="1"/>
      <protection locked="0"/>
    </xf>
    <xf numFmtId="14" fontId="7" fillId="2" borderId="1" xfId="0" applyNumberFormat="1" applyFont="1" applyFill="1" applyBorder="1" applyAlignment="1" applyProtection="1">
      <alignment horizontal="center" vertical="top" wrapText="1"/>
      <protection locked="0"/>
    </xf>
    <xf numFmtId="14" fontId="7" fillId="2" borderId="1" xfId="0" applyNumberFormat="1" applyFont="1" applyFill="1" applyBorder="1" applyAlignment="1">
      <alignment horizontal="center" vertical="top" wrapText="1"/>
    </xf>
    <xf numFmtId="0" fontId="7" fillId="2" borderId="15" xfId="2" applyFont="1" applyFill="1" applyBorder="1" applyAlignment="1">
      <alignment vertical="top" wrapText="1"/>
    </xf>
    <xf numFmtId="0" fontId="9" fillId="2" borderId="1" xfId="0" applyFont="1" applyFill="1" applyBorder="1" applyAlignment="1" applyProtection="1">
      <alignment horizontal="left" vertical="top" wrapText="1"/>
      <protection locked="0"/>
    </xf>
    <xf numFmtId="14" fontId="9" fillId="2" borderId="1" xfId="0" applyNumberFormat="1" applyFont="1" applyFill="1" applyBorder="1" applyAlignment="1" applyProtection="1">
      <alignment horizontal="center" vertical="top" wrapText="1"/>
      <protection locked="0"/>
    </xf>
    <xf numFmtId="14" fontId="9" fillId="2" borderId="1" xfId="0" applyNumberFormat="1" applyFont="1" applyFill="1" applyBorder="1" applyAlignment="1">
      <alignment horizontal="center" vertical="top" wrapText="1"/>
    </xf>
    <xf numFmtId="4" fontId="9" fillId="2" borderId="1" xfId="0" applyNumberFormat="1" applyFont="1" applyFill="1" applyBorder="1" applyAlignment="1" applyProtection="1">
      <alignment horizontal="center" vertical="top" wrapText="1"/>
      <protection locked="0"/>
    </xf>
    <xf numFmtId="2" fontId="9" fillId="2" borderId="1" xfId="0" applyNumberFormat="1" applyFont="1" applyFill="1" applyBorder="1" applyAlignment="1" applyProtection="1">
      <alignment horizontal="center" vertical="top" wrapText="1"/>
      <protection locked="0"/>
    </xf>
    <xf numFmtId="0" fontId="7" fillId="2" borderId="1" xfId="0" applyFont="1" applyFill="1" applyBorder="1" applyAlignment="1">
      <alignment horizontal="justify" vertical="top" wrapText="1"/>
    </xf>
    <xf numFmtId="4" fontId="5" fillId="2" borderId="1" xfId="0" applyNumberFormat="1" applyFont="1" applyFill="1" applyBorder="1" applyAlignment="1">
      <alignment horizontal="center" vertical="top"/>
    </xf>
    <xf numFmtId="0" fontId="7" fillId="2" borderId="3" xfId="0" applyFont="1" applyFill="1" applyBorder="1" applyAlignment="1">
      <alignment horizontal="justify" vertical="top" wrapText="1"/>
    </xf>
    <xf numFmtId="0" fontId="9" fillId="2" borderId="5" xfId="0" applyFont="1" applyFill="1" applyBorder="1" applyAlignment="1">
      <alignment horizontal="left" vertical="top" wrapText="1"/>
    </xf>
    <xf numFmtId="0" fontId="9" fillId="2" borderId="1" xfId="0" applyFont="1" applyFill="1" applyBorder="1" applyAlignment="1" applyProtection="1">
      <alignment horizontal="center" vertical="top" wrapText="1"/>
      <protection locked="0"/>
    </xf>
    <xf numFmtId="0" fontId="9" fillId="2" borderId="1" xfId="0" applyFont="1" applyFill="1" applyBorder="1" applyAlignment="1">
      <alignment horizontal="center" vertical="top" wrapText="1"/>
    </xf>
    <xf numFmtId="2" fontId="9" fillId="2" borderId="3" xfId="0" applyNumberFormat="1" applyFont="1" applyFill="1" applyBorder="1" applyAlignment="1" applyProtection="1">
      <alignment horizontal="left" vertical="top" wrapText="1"/>
      <protection locked="0"/>
    </xf>
    <xf numFmtId="2" fontId="9" fillId="2" borderId="1" xfId="0" applyNumberFormat="1" applyFont="1" applyFill="1" applyBorder="1" applyAlignment="1" applyProtection="1">
      <alignment horizontal="left" vertical="top" wrapText="1"/>
      <protection locked="0"/>
    </xf>
    <xf numFmtId="0" fontId="9" fillId="2" borderId="3" xfId="0" applyFont="1" applyFill="1" applyBorder="1" applyAlignment="1">
      <alignment horizontal="left" vertical="top" wrapText="1"/>
    </xf>
    <xf numFmtId="0" fontId="9" fillId="2" borderId="1" xfId="0" applyFont="1" applyFill="1" applyBorder="1" applyAlignment="1">
      <alignment vertical="top" wrapText="1"/>
    </xf>
    <xf numFmtId="4" fontId="9" fillId="2" borderId="1" xfId="0" applyNumberFormat="1" applyFont="1" applyFill="1" applyBorder="1" applyAlignment="1">
      <alignment horizontal="center" vertical="top" wrapText="1"/>
    </xf>
    <xf numFmtId="0" fontId="9" fillId="2" borderId="3" xfId="0" applyFont="1" applyFill="1" applyBorder="1" applyAlignment="1">
      <alignment horizontal="justify" vertical="top"/>
    </xf>
    <xf numFmtId="2" fontId="9" fillId="2" borderId="1" xfId="0" applyNumberFormat="1" applyFont="1" applyFill="1" applyBorder="1" applyAlignment="1">
      <alignment horizontal="center" vertical="top" wrapText="1"/>
    </xf>
    <xf numFmtId="0" fontId="7" fillId="2" borderId="3" xfId="0" applyFont="1" applyFill="1" applyBorder="1" applyAlignment="1" applyProtection="1">
      <alignment horizontal="left" vertical="top" wrapText="1"/>
      <protection locked="0"/>
    </xf>
    <xf numFmtId="0" fontId="2" fillId="2" borderId="0" xfId="0" applyFont="1" applyFill="1" applyAlignment="1">
      <alignment horizontal="center" wrapText="1"/>
    </xf>
    <xf numFmtId="0" fontId="2" fillId="2" borderId="0" xfId="0" applyFont="1" applyFill="1" applyAlignment="1">
      <alignment horizontal="left" wrapText="1"/>
    </xf>
    <xf numFmtId="0" fontId="5" fillId="2" borderId="0" xfId="0" applyFont="1" applyFill="1" applyAlignment="1">
      <alignment horizontal="left" wrapText="1"/>
    </xf>
    <xf numFmtId="0" fontId="9" fillId="2" borderId="1" xfId="0" applyFont="1" applyFill="1" applyBorder="1" applyAlignment="1">
      <alignment horizontal="left" vertical="top"/>
    </xf>
    <xf numFmtId="14" fontId="7" fillId="2" borderId="2" xfId="1" applyNumberFormat="1" applyFont="1" applyFill="1" applyBorder="1" applyAlignment="1">
      <alignment horizontal="center" vertical="top" wrapText="1"/>
    </xf>
    <xf numFmtId="14" fontId="7" fillId="2" borderId="6"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0" fontId="7" fillId="2" borderId="1" xfId="1" applyFont="1" applyFill="1" applyBorder="1" applyAlignment="1">
      <alignment horizontal="left" vertical="top" wrapText="1"/>
    </xf>
    <xf numFmtId="14" fontId="7" fillId="2" borderId="1" xfId="1" applyNumberFormat="1" applyFont="1" applyFill="1" applyBorder="1" applyAlignment="1">
      <alignment horizontal="center" vertical="top" wrapText="1"/>
    </xf>
    <xf numFmtId="0" fontId="7" fillId="2" borderId="3" xfId="1" applyFont="1" applyFill="1" applyBorder="1" applyAlignment="1">
      <alignment horizontal="left" vertical="top" wrapText="1"/>
    </xf>
    <xf numFmtId="49" fontId="7" fillId="2" borderId="2" xfId="0" applyNumberFormat="1" applyFont="1" applyFill="1" applyBorder="1" applyAlignment="1" applyProtection="1">
      <alignment horizontal="center" vertical="top" wrapText="1"/>
      <protection locked="0"/>
    </xf>
    <xf numFmtId="49" fontId="7" fillId="2" borderId="6"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0" fontId="7" fillId="2" borderId="2"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2" borderId="4" xfId="1" applyFont="1" applyFill="1" applyBorder="1" applyAlignment="1">
      <alignment horizontal="left" vertical="top" wrapText="1"/>
    </xf>
    <xf numFmtId="2" fontId="7" fillId="2" borderId="3" xfId="1" applyNumberFormat="1" applyFont="1" applyFill="1" applyBorder="1" applyAlignment="1">
      <alignment horizontal="left" vertical="top" wrapText="1"/>
    </xf>
    <xf numFmtId="0" fontId="7" fillId="2" borderId="2"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14" fontId="7" fillId="2" borderId="2" xfId="0" applyNumberFormat="1" applyFont="1" applyFill="1" applyBorder="1" applyAlignment="1">
      <alignment horizontal="center" vertical="top" wrapText="1"/>
    </xf>
    <xf numFmtId="14" fontId="7" fillId="2" borderId="4" xfId="0" applyNumberFormat="1" applyFont="1" applyFill="1" applyBorder="1" applyAlignment="1">
      <alignment horizontal="center" vertical="top" wrapText="1"/>
    </xf>
    <xf numFmtId="2" fontId="7" fillId="2" borderId="12" xfId="0" applyNumberFormat="1" applyFont="1" applyFill="1" applyBorder="1" applyAlignment="1" applyProtection="1">
      <alignment horizontal="left" vertical="top" wrapText="1"/>
      <protection locked="0"/>
    </xf>
    <xf numFmtId="14" fontId="7" fillId="2" borderId="4" xfId="0" applyNumberFormat="1" applyFont="1" applyFill="1" applyBorder="1" applyAlignment="1" applyProtection="1">
      <alignment horizontal="center" vertical="top" wrapText="1"/>
      <protection locked="0"/>
    </xf>
    <xf numFmtId="0" fontId="7" fillId="2" borderId="6"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1" xfId="0" applyFont="1" applyFill="1" applyBorder="1" applyAlignment="1" applyProtection="1">
      <alignment horizontal="center" vertical="top" wrapText="1"/>
      <protection locked="0"/>
    </xf>
    <xf numFmtId="0" fontId="7" fillId="2" borderId="2" xfId="0" applyFont="1" applyFill="1" applyBorder="1" applyAlignment="1">
      <alignment vertical="top" wrapText="1"/>
    </xf>
    <xf numFmtId="0" fontId="7" fillId="2" borderId="6" xfId="0" applyFont="1" applyFill="1" applyBorder="1" applyAlignment="1">
      <alignment vertical="top" wrapText="1"/>
    </xf>
    <xf numFmtId="0" fontId="7" fillId="2" borderId="4" xfId="0" applyFont="1" applyFill="1" applyBorder="1" applyAlignment="1">
      <alignment vertical="top" wrapText="1"/>
    </xf>
    <xf numFmtId="2" fontId="7" fillId="2" borderId="11" xfId="1" applyNumberFormat="1" applyFont="1" applyFill="1" applyBorder="1" applyAlignment="1">
      <alignment horizontal="left" vertical="top" wrapText="1"/>
    </xf>
    <xf numFmtId="49" fontId="9" fillId="2" borderId="2" xfId="0" applyNumberFormat="1" applyFont="1" applyFill="1" applyBorder="1" applyAlignment="1" applyProtection="1">
      <alignment horizontal="center" vertical="top" wrapText="1"/>
      <protection locked="0"/>
    </xf>
    <xf numFmtId="0" fontId="9" fillId="2" borderId="1" xfId="1" applyFont="1" applyFill="1" applyBorder="1" applyAlignment="1">
      <alignment horizontal="left" vertical="top" wrapText="1"/>
    </xf>
    <xf numFmtId="0" fontId="9" fillId="2" borderId="2" xfId="1" applyFont="1" applyFill="1" applyBorder="1" applyAlignment="1">
      <alignment horizontal="left" vertical="top" wrapText="1"/>
    </xf>
    <xf numFmtId="14" fontId="9" fillId="2" borderId="1" xfId="1"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49" fontId="7" fillId="2" borderId="1" xfId="0" applyNumberFormat="1" applyFont="1" applyFill="1" applyBorder="1" applyAlignment="1" applyProtection="1">
      <alignment horizontal="center" vertical="top" wrapText="1"/>
      <protection locked="0"/>
    </xf>
    <xf numFmtId="14" fontId="7" fillId="2" borderId="3" xfId="1" applyNumberFormat="1"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6" xfId="0" applyFont="1" applyFill="1" applyBorder="1" applyAlignment="1">
      <alignment horizontal="left" vertical="top" wrapText="1"/>
    </xf>
    <xf numFmtId="0" fontId="8" fillId="2" borderId="4" xfId="0" applyFont="1" applyFill="1" applyBorder="1" applyAlignment="1">
      <alignment horizontal="center" vertical="top" wrapText="1"/>
    </xf>
    <xf numFmtId="0" fontId="8" fillId="2" borderId="4" xfId="0" applyFont="1" applyFill="1" applyBorder="1" applyAlignment="1">
      <alignment horizontal="left" vertical="top" wrapText="1"/>
    </xf>
    <xf numFmtId="0" fontId="9" fillId="2" borderId="3" xfId="1" applyFont="1" applyFill="1" applyBorder="1" applyAlignment="1">
      <alignment horizontal="left" vertical="top" wrapText="1"/>
    </xf>
    <xf numFmtId="49" fontId="9" fillId="2" borderId="2" xfId="1" applyNumberFormat="1" applyFont="1" applyFill="1" applyBorder="1" applyAlignment="1">
      <alignment horizontal="left" vertical="top" wrapText="1"/>
    </xf>
    <xf numFmtId="0" fontId="9" fillId="2" borderId="2" xfId="0" applyFont="1" applyFill="1" applyBorder="1" applyAlignment="1">
      <alignment horizontal="left" vertical="top" wrapText="1"/>
    </xf>
    <xf numFmtId="14" fontId="9" fillId="2" borderId="2" xfId="0"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0" fontId="9" fillId="2" borderId="5" xfId="0" applyFont="1" applyFill="1" applyBorder="1" applyAlignment="1">
      <alignment vertical="top" wrapText="1"/>
    </xf>
    <xf numFmtId="49"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lignment horizontal="justify" vertical="top"/>
    </xf>
    <xf numFmtId="0" fontId="9" fillId="2" borderId="2" xfId="1" applyFont="1" applyFill="1" applyBorder="1" applyAlignment="1">
      <alignment vertical="top" wrapText="1"/>
    </xf>
    <xf numFmtId="0" fontId="7" fillId="2" borderId="1" xfId="0" applyFont="1" applyFill="1" applyBorder="1" applyAlignment="1" applyProtection="1">
      <alignment horizontal="left" vertical="top" wrapText="1"/>
      <protection locked="0"/>
    </xf>
    <xf numFmtId="0" fontId="7" fillId="2" borderId="1" xfId="0" applyFont="1" applyFill="1" applyBorder="1" applyAlignment="1">
      <alignment horizontal="left" vertical="top" wrapText="1"/>
    </xf>
    <xf numFmtId="0" fontId="9" fillId="2" borderId="4" xfId="1" applyFont="1" applyFill="1" applyBorder="1" applyAlignment="1">
      <alignment horizontal="left" vertical="top" wrapText="1"/>
    </xf>
    <xf numFmtId="0" fontId="7" fillId="2" borderId="1" xfId="1" applyFont="1" applyFill="1" applyBorder="1" applyAlignment="1">
      <alignment vertical="top" wrapText="1"/>
    </xf>
    <xf numFmtId="0" fontId="5" fillId="2" borderId="4" xfId="0" applyFont="1" applyFill="1" applyBorder="1" applyAlignment="1">
      <alignment horizontal="center" vertical="top" wrapText="1"/>
    </xf>
    <xf numFmtId="0" fontId="7" fillId="2" borderId="1" xfId="0" applyFont="1" applyFill="1" applyBorder="1" applyAlignment="1" applyProtection="1">
      <alignment horizontal="center" vertical="center" wrapText="1"/>
      <protection locked="0"/>
    </xf>
    <xf numFmtId="4" fontId="9" fillId="2" borderId="1" xfId="1"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2" fontId="7" fillId="2" borderId="2" xfId="0" applyNumberFormat="1" applyFont="1" applyFill="1" applyBorder="1" applyAlignment="1" applyProtection="1">
      <alignment horizontal="left" vertical="top" wrapText="1"/>
      <protection locked="0"/>
    </xf>
    <xf numFmtId="2" fontId="7" fillId="2" borderId="6" xfId="0" applyNumberFormat="1" applyFont="1" applyFill="1" applyBorder="1" applyAlignment="1" applyProtection="1">
      <alignment horizontal="left" vertical="top" wrapText="1"/>
      <protection locked="0"/>
    </xf>
    <xf numFmtId="2" fontId="7" fillId="2" borderId="4" xfId="0" applyNumberFormat="1" applyFont="1" applyFill="1" applyBorder="1" applyAlignment="1" applyProtection="1">
      <alignment horizontal="left" vertical="top" wrapText="1"/>
      <protection locked="0"/>
    </xf>
    <xf numFmtId="14" fontId="7" fillId="2" borderId="2" xfId="1" applyNumberFormat="1" applyFont="1" applyFill="1" applyBorder="1" applyAlignment="1">
      <alignment horizontal="center" vertical="top" wrapText="1"/>
    </xf>
    <xf numFmtId="14" fontId="7" fillId="2" borderId="6"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0" fontId="7" fillId="2" borderId="3" xfId="1" applyFont="1" applyFill="1" applyBorder="1" applyAlignment="1">
      <alignment horizontal="left" vertical="top" wrapText="1"/>
    </xf>
    <xf numFmtId="0" fontId="14" fillId="2" borderId="0" xfId="0" applyFont="1" applyFill="1" applyBorder="1" applyAlignment="1" applyProtection="1">
      <alignment horizontal="left" vertical="top" wrapText="1"/>
      <protection locked="0"/>
    </xf>
    <xf numFmtId="0" fontId="7"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14" fontId="7" fillId="2" borderId="1" xfId="1" applyNumberFormat="1" applyFont="1" applyFill="1" applyBorder="1" applyAlignment="1">
      <alignment horizontal="center" vertical="top" wrapText="1"/>
    </xf>
    <xf numFmtId="49" fontId="7" fillId="2" borderId="2" xfId="0" applyNumberFormat="1" applyFont="1" applyFill="1" applyBorder="1" applyAlignment="1" applyProtection="1">
      <alignment horizontal="center" vertical="top" wrapText="1"/>
      <protection locked="0"/>
    </xf>
    <xf numFmtId="49" fontId="7" fillId="2" borderId="6"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0" fontId="7" fillId="2" borderId="2"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11" xfId="1" applyFont="1" applyFill="1" applyBorder="1" applyAlignment="1">
      <alignment horizontal="left" vertical="top" wrapText="1"/>
    </xf>
    <xf numFmtId="0" fontId="7" fillId="2" borderId="12" xfId="1" applyFont="1" applyFill="1" applyBorder="1" applyAlignment="1">
      <alignment horizontal="left" vertical="top" wrapText="1"/>
    </xf>
    <xf numFmtId="2" fontId="7" fillId="2" borderId="3" xfId="1" applyNumberFormat="1" applyFont="1" applyFill="1" applyBorder="1" applyAlignment="1">
      <alignment horizontal="left" vertical="top" wrapText="1"/>
    </xf>
    <xf numFmtId="0" fontId="7" fillId="2" borderId="2"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center" vertical="top" wrapText="1"/>
      <protection locked="0"/>
    </xf>
    <xf numFmtId="0" fontId="7" fillId="2" borderId="6"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14" fontId="7" fillId="2" borderId="2" xfId="0" applyNumberFormat="1" applyFont="1" applyFill="1" applyBorder="1" applyAlignment="1">
      <alignment horizontal="center" vertical="top" wrapText="1"/>
    </xf>
    <xf numFmtId="14" fontId="7" fillId="2" borderId="6" xfId="0" applyNumberFormat="1" applyFont="1" applyFill="1" applyBorder="1" applyAlignment="1">
      <alignment horizontal="center" vertical="top" wrapText="1"/>
    </xf>
    <xf numFmtId="14" fontId="7" fillId="2" borderId="4" xfId="0" applyNumberFormat="1" applyFont="1" applyFill="1" applyBorder="1" applyAlignment="1">
      <alignment horizontal="center" vertical="top" wrapText="1"/>
    </xf>
    <xf numFmtId="2" fontId="7" fillId="2" borderId="5" xfId="0" applyNumberFormat="1" applyFont="1" applyFill="1" applyBorder="1" applyAlignment="1" applyProtection="1">
      <alignment horizontal="left" vertical="top" wrapText="1"/>
      <protection locked="0"/>
    </xf>
    <xf numFmtId="2" fontId="7" fillId="2" borderId="11" xfId="0" applyNumberFormat="1" applyFont="1" applyFill="1" applyBorder="1" applyAlignment="1" applyProtection="1">
      <alignment horizontal="left" vertical="top" wrapText="1"/>
      <protection locked="0"/>
    </xf>
    <xf numFmtId="2" fontId="7" fillId="2" borderId="12" xfId="0" applyNumberFormat="1" applyFont="1" applyFill="1" applyBorder="1" applyAlignment="1" applyProtection="1">
      <alignment horizontal="left" vertical="top" wrapText="1"/>
      <protection locked="0"/>
    </xf>
    <xf numFmtId="14" fontId="7" fillId="2" borderId="2" xfId="0" applyNumberFormat="1" applyFont="1" applyFill="1" applyBorder="1" applyAlignment="1" applyProtection="1">
      <alignment horizontal="center" vertical="top" wrapText="1"/>
      <protection locked="0"/>
    </xf>
    <xf numFmtId="14" fontId="7" fillId="2" borderId="6" xfId="0" applyNumberFormat="1" applyFont="1" applyFill="1" applyBorder="1" applyAlignment="1" applyProtection="1">
      <alignment horizontal="center" vertical="top" wrapText="1"/>
      <protection locked="0"/>
    </xf>
    <xf numFmtId="14" fontId="7" fillId="2" borderId="4" xfId="0" applyNumberFormat="1" applyFont="1" applyFill="1" applyBorder="1" applyAlignment="1" applyProtection="1">
      <alignment horizontal="center" vertical="top" wrapText="1"/>
      <protection locked="0"/>
    </xf>
    <xf numFmtId="0" fontId="7" fillId="2" borderId="2"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1" xfId="0" applyFont="1" applyFill="1" applyBorder="1" applyAlignment="1" applyProtection="1">
      <alignment horizontal="center" vertical="top" wrapText="1"/>
      <protection locked="0"/>
    </xf>
    <xf numFmtId="2" fontId="7" fillId="2" borderId="5" xfId="0" applyNumberFormat="1" applyFont="1" applyFill="1" applyBorder="1" applyAlignment="1" applyProtection="1">
      <alignment horizontal="center" vertical="center" wrapText="1"/>
    </xf>
    <xf numFmtId="2" fontId="7" fillId="2" borderId="11" xfId="0" applyNumberFormat="1" applyFont="1" applyFill="1" applyBorder="1" applyAlignment="1" applyProtection="1">
      <alignment horizontal="center" vertical="center" wrapText="1"/>
    </xf>
    <xf numFmtId="2" fontId="7" fillId="2" borderId="12" xfId="0" applyNumberFormat="1" applyFont="1" applyFill="1" applyBorder="1" applyAlignment="1" applyProtection="1">
      <alignment horizontal="center" vertical="center" wrapText="1"/>
    </xf>
    <xf numFmtId="0" fontId="7" fillId="2" borderId="5"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2" xfId="0" applyFont="1" applyFill="1" applyBorder="1" applyAlignment="1">
      <alignment vertical="top" wrapText="1"/>
    </xf>
    <xf numFmtId="0" fontId="7" fillId="2" borderId="6" xfId="0" applyFont="1" applyFill="1" applyBorder="1" applyAlignment="1">
      <alignment vertical="top" wrapText="1"/>
    </xf>
    <xf numFmtId="0" fontId="7" fillId="2" borderId="4" xfId="0" applyFont="1" applyFill="1" applyBorder="1" applyAlignment="1">
      <alignment vertical="top" wrapText="1"/>
    </xf>
    <xf numFmtId="0" fontId="5" fillId="2" borderId="2" xfId="0" applyFont="1" applyFill="1" applyBorder="1" applyAlignment="1"/>
    <xf numFmtId="0" fontId="5" fillId="2" borderId="6" xfId="0" applyFont="1" applyFill="1" applyBorder="1" applyAlignment="1"/>
    <xf numFmtId="0" fontId="5" fillId="2" borderId="4" xfId="0" applyFont="1" applyFill="1" applyBorder="1" applyAlignment="1"/>
    <xf numFmtId="2" fontId="7" fillId="2" borderId="5" xfId="1" applyNumberFormat="1" applyFont="1" applyFill="1" applyBorder="1" applyAlignment="1">
      <alignment horizontal="left" vertical="top" wrapText="1"/>
    </xf>
    <xf numFmtId="2" fontId="7" fillId="2" borderId="11" xfId="1" applyNumberFormat="1" applyFont="1" applyFill="1" applyBorder="1" applyAlignment="1">
      <alignment horizontal="left" vertical="top" wrapText="1"/>
    </xf>
    <xf numFmtId="2" fontId="7" fillId="2" borderId="12" xfId="1" applyNumberFormat="1" applyFont="1" applyFill="1" applyBorder="1" applyAlignment="1">
      <alignment horizontal="left" vertical="top" wrapText="1"/>
    </xf>
    <xf numFmtId="0" fontId="5" fillId="2" borderId="2" xfId="0" applyFont="1" applyFill="1" applyBorder="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vertical="top" wrapText="1"/>
    </xf>
    <xf numFmtId="49" fontId="9" fillId="2" borderId="2" xfId="0" applyNumberFormat="1" applyFont="1" applyFill="1" applyBorder="1" applyAlignment="1" applyProtection="1">
      <alignment horizontal="center" vertical="top" wrapText="1"/>
      <protection locked="0"/>
    </xf>
    <xf numFmtId="49" fontId="9" fillId="2" borderId="6" xfId="0" applyNumberFormat="1" applyFont="1" applyFill="1" applyBorder="1" applyAlignment="1" applyProtection="1">
      <alignment horizontal="center" vertical="top" wrapText="1"/>
      <protection locked="0"/>
    </xf>
    <xf numFmtId="0" fontId="11" fillId="2" borderId="6" xfId="0" applyFont="1" applyFill="1" applyBorder="1" applyAlignment="1">
      <alignment horizontal="center" vertical="top" wrapText="1"/>
    </xf>
    <xf numFmtId="0" fontId="11" fillId="2" borderId="4" xfId="0" applyFont="1" applyFill="1" applyBorder="1" applyAlignment="1">
      <alignment horizontal="center" vertical="top" wrapText="1"/>
    </xf>
    <xf numFmtId="0" fontId="9" fillId="2" borderId="1" xfId="1" applyFont="1" applyFill="1" applyBorder="1" applyAlignment="1">
      <alignment horizontal="left" vertical="top" wrapText="1"/>
    </xf>
    <xf numFmtId="0" fontId="9" fillId="2" borderId="2" xfId="1"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4" xfId="0" applyFont="1" applyFill="1" applyBorder="1" applyAlignment="1">
      <alignment horizontal="left" vertical="top" wrapText="1"/>
    </xf>
    <xf numFmtId="14" fontId="9" fillId="2" borderId="1" xfId="1"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12" xfId="0" applyFont="1" applyFill="1" applyBorder="1" applyAlignment="1">
      <alignment horizontal="center" vertical="top" wrapText="1"/>
    </xf>
    <xf numFmtId="0" fontId="9" fillId="2" borderId="2" xfId="0" applyFont="1" applyFill="1" applyBorder="1" applyAlignment="1">
      <alignment horizontal="left" vertical="top"/>
    </xf>
    <xf numFmtId="0" fontId="10" fillId="2" borderId="6" xfId="0" applyFont="1" applyFill="1" applyBorder="1" applyAlignment="1">
      <alignment horizontal="left" vertical="top"/>
    </xf>
    <xf numFmtId="0" fontId="11" fillId="2" borderId="6" xfId="0" applyFont="1" applyFill="1" applyBorder="1" applyAlignment="1">
      <alignment horizontal="left" vertical="top"/>
    </xf>
    <xf numFmtId="0" fontId="11" fillId="2" borderId="4" xfId="0" applyFont="1" applyFill="1" applyBorder="1" applyAlignment="1">
      <alignment horizontal="left" vertical="top"/>
    </xf>
    <xf numFmtId="2" fontId="9" fillId="2" borderId="5" xfId="1" applyNumberFormat="1" applyFont="1" applyFill="1" applyBorder="1" applyAlignment="1">
      <alignment horizontal="left" vertical="top" wrapText="1"/>
    </xf>
    <xf numFmtId="2" fontId="9" fillId="2" borderId="11" xfId="1" applyNumberFormat="1" applyFont="1" applyFill="1" applyBorder="1" applyAlignment="1">
      <alignment horizontal="left" vertical="top" wrapText="1"/>
    </xf>
    <xf numFmtId="0" fontId="11" fillId="2" borderId="12" xfId="0" applyFont="1" applyFill="1" applyBorder="1" applyAlignment="1">
      <alignment horizontal="left" vertical="top" wrapText="1"/>
    </xf>
    <xf numFmtId="49" fontId="7" fillId="2" borderId="1" xfId="0" applyNumberFormat="1" applyFont="1" applyFill="1" applyBorder="1" applyAlignment="1" applyProtection="1">
      <alignment horizontal="center" vertical="top" wrapText="1"/>
      <protection locked="0"/>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7" fillId="2" borderId="1" xfId="0" applyFont="1" applyFill="1" applyBorder="1" applyAlignment="1">
      <alignment horizontal="left" vertical="top"/>
    </xf>
    <xf numFmtId="0" fontId="5" fillId="2" borderId="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8" xfId="1" applyFont="1" applyFill="1" applyBorder="1" applyAlignment="1">
      <alignment horizontal="left" vertical="top" wrapText="1"/>
    </xf>
    <xf numFmtId="0" fontId="7" fillId="2" borderId="9" xfId="1" applyFont="1" applyFill="1" applyBorder="1" applyAlignment="1">
      <alignment horizontal="left" vertical="top" wrapText="1"/>
    </xf>
    <xf numFmtId="14" fontId="7" fillId="2" borderId="3" xfId="1" applyNumberFormat="1" applyFont="1" applyFill="1" applyBorder="1" applyAlignment="1">
      <alignment horizontal="center" vertical="top" wrapText="1"/>
    </xf>
    <xf numFmtId="0" fontId="5" fillId="2" borderId="3" xfId="0" applyFont="1" applyFill="1" applyBorder="1" applyAlignment="1">
      <alignment horizontal="center" vertical="top" wrapText="1"/>
    </xf>
    <xf numFmtId="0" fontId="7" fillId="2" borderId="6" xfId="0" applyFont="1" applyFill="1" applyBorder="1" applyAlignment="1">
      <alignment horizontal="left" vertical="top"/>
    </xf>
    <xf numFmtId="0" fontId="5"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4" xfId="0" applyFont="1" applyFill="1" applyBorder="1" applyAlignment="1">
      <alignment horizontal="left" vertical="top"/>
    </xf>
    <xf numFmtId="0" fontId="8" fillId="2" borderId="6" xfId="0" applyFont="1" applyFill="1" applyBorder="1" applyAlignment="1">
      <alignment horizontal="center" vertical="top" wrapText="1"/>
    </xf>
    <xf numFmtId="0" fontId="8" fillId="2" borderId="6" xfId="0" applyFont="1" applyFill="1" applyBorder="1" applyAlignment="1">
      <alignment horizontal="left" vertical="top" wrapText="1"/>
    </xf>
    <xf numFmtId="0" fontId="7" fillId="2" borderId="2" xfId="0" applyFont="1" applyFill="1" applyBorder="1" applyAlignment="1">
      <alignment horizontal="left" vertical="top"/>
    </xf>
    <xf numFmtId="0" fontId="7" fillId="2" borderId="13" xfId="1" applyFont="1" applyFill="1" applyBorder="1" applyAlignment="1">
      <alignment horizontal="left" vertical="top" wrapText="1"/>
    </xf>
    <xf numFmtId="0" fontId="8" fillId="2" borderId="4" xfId="0" applyFont="1" applyFill="1" applyBorder="1" applyAlignment="1">
      <alignment horizontal="center" vertical="top" wrapText="1"/>
    </xf>
    <xf numFmtId="0" fontId="8" fillId="2" borderId="4" xfId="0" applyFont="1" applyFill="1" applyBorder="1" applyAlignment="1">
      <alignment horizontal="left" vertical="top" wrapText="1"/>
    </xf>
    <xf numFmtId="49" fontId="9" fillId="2" borderId="4" xfId="0" applyNumberFormat="1" applyFont="1" applyFill="1" applyBorder="1" applyAlignment="1" applyProtection="1">
      <alignment horizontal="center" vertical="top" wrapText="1"/>
      <protection locked="0"/>
    </xf>
    <xf numFmtId="0" fontId="10" fillId="2" borderId="1" xfId="0" applyFont="1" applyFill="1" applyBorder="1" applyAlignment="1">
      <alignment horizontal="left" vertical="top" wrapText="1"/>
    </xf>
    <xf numFmtId="0" fontId="9" fillId="2" borderId="3" xfId="1" applyFont="1" applyFill="1" applyBorder="1" applyAlignment="1">
      <alignment horizontal="left" vertical="top" wrapText="1"/>
    </xf>
    <xf numFmtId="0" fontId="0" fillId="2" borderId="6" xfId="0" applyFill="1" applyBorder="1" applyAlignment="1">
      <alignment horizontal="left" vertical="top" wrapText="1"/>
    </xf>
    <xf numFmtId="0" fontId="0" fillId="2" borderId="4" xfId="0" applyFill="1" applyBorder="1" applyAlignment="1">
      <alignment horizontal="left" vertical="top" wrapText="1"/>
    </xf>
    <xf numFmtId="0" fontId="6" fillId="2" borderId="1" xfId="0" applyFont="1" applyFill="1" applyBorder="1" applyAlignment="1">
      <alignment horizontal="left" vertical="top" wrapText="1"/>
    </xf>
    <xf numFmtId="49" fontId="9" fillId="2" borderId="2" xfId="0" applyNumberFormat="1" applyFont="1" applyFill="1" applyBorder="1" applyAlignment="1">
      <alignment horizontal="center" vertical="top" wrapText="1"/>
    </xf>
    <xf numFmtId="49" fontId="12" fillId="2" borderId="4" xfId="0" applyNumberFormat="1" applyFont="1" applyFill="1" applyBorder="1" applyAlignment="1">
      <alignment horizontal="center" vertical="top" wrapText="1"/>
    </xf>
    <xf numFmtId="49" fontId="9" fillId="2" borderId="2" xfId="1" applyNumberFormat="1" applyFont="1" applyFill="1" applyBorder="1" applyAlignment="1">
      <alignment horizontal="left" vertical="top" wrapText="1"/>
    </xf>
    <xf numFmtId="49" fontId="9" fillId="2" borderId="4" xfId="1" applyNumberFormat="1" applyFont="1" applyFill="1" applyBorder="1" applyAlignment="1">
      <alignment horizontal="left" vertical="top" wrapText="1"/>
    </xf>
    <xf numFmtId="0" fontId="9"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14" fontId="9" fillId="2" borderId="2" xfId="0"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0" fontId="9" fillId="2" borderId="5" xfId="0" applyFont="1" applyFill="1" applyBorder="1" applyAlignment="1">
      <alignment vertical="top" wrapText="1"/>
    </xf>
    <xf numFmtId="0" fontId="11" fillId="2" borderId="12" xfId="0" applyFont="1" applyFill="1" applyBorder="1" applyAlignment="1">
      <alignment vertical="top"/>
    </xf>
    <xf numFmtId="49"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lignment horizontal="justify" vertical="top"/>
    </xf>
    <xf numFmtId="0" fontId="10" fillId="2" borderId="1" xfId="0" applyFont="1" applyFill="1" applyBorder="1" applyAlignment="1">
      <alignment horizontal="justify" vertical="top"/>
    </xf>
    <xf numFmtId="0" fontId="9" fillId="2" borderId="2" xfId="1" applyFont="1" applyFill="1" applyBorder="1" applyAlignment="1">
      <alignment vertical="top" wrapText="1"/>
    </xf>
    <xf numFmtId="0" fontId="11" fillId="2" borderId="6" xfId="0" applyFont="1" applyFill="1" applyBorder="1" applyAlignment="1">
      <alignment vertical="top" wrapText="1"/>
    </xf>
    <xf numFmtId="0" fontId="11" fillId="2" borderId="4" xfId="0" applyFont="1" applyFill="1" applyBorder="1" applyAlignment="1">
      <alignment vertical="top" wrapText="1"/>
    </xf>
    <xf numFmtId="0" fontId="7" fillId="2" borderId="1" xfId="0" applyFont="1" applyFill="1" applyBorder="1" applyAlignment="1" applyProtection="1">
      <alignment horizontal="left" vertical="top" wrapText="1"/>
      <protection locked="0"/>
    </xf>
    <xf numFmtId="0" fontId="7" fillId="2" borderId="5"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 xfId="0" applyFont="1" applyFill="1" applyBorder="1" applyAlignment="1">
      <alignment horizontal="left" vertical="top" wrapText="1"/>
    </xf>
    <xf numFmtId="0" fontId="9" fillId="2" borderId="6"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2" borderId="5" xfId="0" applyFont="1" applyFill="1" applyBorder="1" applyAlignment="1">
      <alignment horizontal="justify" vertical="top"/>
    </xf>
    <xf numFmtId="0" fontId="11" fillId="2" borderId="11" xfId="0" applyFont="1" applyFill="1" applyBorder="1" applyAlignment="1">
      <alignment vertical="top"/>
    </xf>
    <xf numFmtId="0" fontId="0" fillId="2" borderId="8" xfId="0" applyFill="1" applyBorder="1" applyAlignment="1">
      <alignment horizontal="left" vertical="top" wrapText="1"/>
    </xf>
    <xf numFmtId="0" fontId="7" fillId="2" borderId="1" xfId="1" applyFont="1" applyFill="1" applyBorder="1" applyAlignment="1">
      <alignment vertical="top" wrapText="1"/>
    </xf>
    <xf numFmtId="0" fontId="5" fillId="2" borderId="1" xfId="0" applyFont="1" applyFill="1" applyBorder="1" applyAlignment="1">
      <alignment vertical="top" wrapText="1"/>
    </xf>
    <xf numFmtId="0" fontId="7" fillId="2" borderId="3" xfId="1"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top" wrapText="1"/>
    </xf>
    <xf numFmtId="0" fontId="4" fillId="2" borderId="0"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top" wrapText="1"/>
      <protection locked="0"/>
    </xf>
    <xf numFmtId="0" fontId="5" fillId="2" borderId="3" xfId="0" applyFont="1" applyFill="1" applyBorder="1" applyAlignment="1">
      <alignment horizontal="left" vertical="top" wrapText="1"/>
    </xf>
    <xf numFmtId="0" fontId="9" fillId="2" borderId="7" xfId="0" applyFont="1" applyFill="1" applyBorder="1" applyAlignment="1">
      <alignment horizontal="justify" vertical="top"/>
    </xf>
    <xf numFmtId="0" fontId="10" fillId="2" borderId="9" xfId="0" applyFont="1" applyFill="1" applyBorder="1" applyAlignment="1">
      <alignment horizontal="justify" vertical="top"/>
    </xf>
    <xf numFmtId="0" fontId="10" fillId="2" borderId="12" xfId="0" applyFont="1" applyFill="1" applyBorder="1" applyAlignment="1">
      <alignment horizontal="justify" vertical="top"/>
    </xf>
    <xf numFmtId="14" fontId="7" fillId="2" borderId="5" xfId="1" applyNumberFormat="1" applyFont="1" applyFill="1" applyBorder="1" applyAlignment="1">
      <alignment horizontal="center" vertical="top" wrapText="1"/>
    </xf>
    <xf numFmtId="14" fontId="7" fillId="2" borderId="11" xfId="1" applyNumberFormat="1" applyFont="1" applyFill="1" applyBorder="1" applyAlignment="1">
      <alignment horizontal="center" vertical="top" wrapText="1"/>
    </xf>
    <xf numFmtId="14" fontId="7" fillId="2" borderId="12" xfId="1" applyNumberFormat="1" applyFont="1" applyFill="1" applyBorder="1" applyAlignment="1">
      <alignment horizontal="center" vertical="top" wrapText="1"/>
    </xf>
    <xf numFmtId="2" fontId="7" fillId="2" borderId="1" xfId="1" applyNumberFormat="1" applyFont="1" applyFill="1" applyBorder="1" applyAlignment="1">
      <alignment horizontal="left" vertical="top" wrapText="1"/>
    </xf>
    <xf numFmtId="4" fontId="9" fillId="2" borderId="1" xfId="1"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2" fontId="5" fillId="2" borderId="0" xfId="0" applyNumberFormat="1" applyFont="1" applyFill="1" applyAlignment="1">
      <alignment vertical="top" wrapText="1"/>
    </xf>
    <xf numFmtId="2" fontId="10" fillId="2" borderId="0" xfId="0" applyNumberFormat="1" applyFont="1" applyFill="1" applyAlignment="1">
      <alignment vertical="top" wrapText="1"/>
    </xf>
    <xf numFmtId="0" fontId="2" fillId="2" borderId="0" xfId="0" applyFont="1" applyFill="1" applyAlignment="1">
      <alignment vertical="top"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415637</xdr:rowOff>
    </xdr:from>
    <xdr:to>
      <xdr:col>16</xdr:col>
      <xdr:colOff>302895</xdr:colOff>
      <xdr:row>3</xdr:row>
      <xdr:rowOff>534998</xdr:rowOff>
    </xdr:to>
    <xdr:sp macro="" textlink="">
      <xdr:nvSpPr>
        <xdr:cNvPr id="2" name="TextBox 1"/>
        <xdr:cNvSpPr txBox="1"/>
      </xdr:nvSpPr>
      <xdr:spPr>
        <a:xfrm flipH="1">
          <a:off x="15506700" y="2768312"/>
          <a:ext cx="8513445" cy="119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603"/>
  <sheetViews>
    <sheetView tabSelected="1" view="pageBreakPreview" zoomScale="30" zoomScaleNormal="75" zoomScaleSheetLayoutView="30" workbookViewId="0">
      <pane ySplit="4" topLeftCell="A591" activePane="bottomLeft" state="frozen"/>
      <selection pane="bottomLeft" activeCell="A604" sqref="A604"/>
    </sheetView>
  </sheetViews>
  <sheetFormatPr defaultColWidth="9" defaultRowHeight="17.399999999999999" outlineLevelRow="1" x14ac:dyDescent="0.35"/>
  <cols>
    <col min="1" max="1" width="15.77734375" style="2" customWidth="1"/>
    <col min="2" max="2" width="86.33203125" style="2" customWidth="1"/>
    <col min="3" max="3" width="48" style="2" customWidth="1"/>
    <col min="4" max="4" width="19.88671875" style="2" customWidth="1"/>
    <col min="5" max="7" width="20.77734375" style="104" customWidth="1"/>
    <col min="8" max="8" width="33.77734375" style="2" customWidth="1"/>
    <col min="9" max="9" width="24.88671875" style="2" customWidth="1"/>
    <col min="10" max="10" width="24.88671875" style="2" hidden="1" customWidth="1"/>
    <col min="11" max="11" width="22.88671875" style="2" hidden="1" customWidth="1"/>
    <col min="12" max="12" width="21.21875" style="2" hidden="1" customWidth="1"/>
    <col min="13" max="13" width="26.21875" style="2" hidden="1" customWidth="1"/>
    <col min="14" max="14" width="52.77734375" style="2" hidden="1" customWidth="1"/>
    <col min="15" max="16" width="23.21875" style="2" customWidth="1"/>
    <col min="17" max="17" width="101.77734375" style="105" customWidth="1"/>
    <col min="18" max="18" width="22.109375" style="105" customWidth="1"/>
    <col min="19" max="19" width="15.88671875" style="2" bestFit="1" customWidth="1"/>
    <col min="20" max="16384" width="9" style="2"/>
  </cols>
  <sheetData>
    <row r="1" spans="1:261" ht="87" customHeight="1" x14ac:dyDescent="0.35">
      <c r="A1" s="9"/>
      <c r="B1" s="9"/>
      <c r="C1" s="9"/>
      <c r="D1" s="9"/>
      <c r="E1" s="10"/>
      <c r="F1" s="10"/>
      <c r="G1" s="10"/>
      <c r="H1" s="9"/>
      <c r="I1" s="1"/>
      <c r="J1" s="1"/>
      <c r="K1" s="1"/>
      <c r="L1" s="1"/>
      <c r="M1" s="1"/>
      <c r="N1" s="1"/>
      <c r="O1" s="1"/>
      <c r="P1" s="1"/>
      <c r="Q1" s="11" t="s">
        <v>709</v>
      </c>
    </row>
    <row r="2" spans="1:261" s="5" customFormat="1" ht="65.25" customHeight="1" x14ac:dyDescent="0.4">
      <c r="A2" s="303" t="s">
        <v>708</v>
      </c>
      <c r="B2" s="303"/>
      <c r="C2" s="303"/>
      <c r="D2" s="303"/>
      <c r="E2" s="303"/>
      <c r="F2" s="303"/>
      <c r="G2" s="303"/>
      <c r="H2" s="303"/>
      <c r="I2" s="303"/>
      <c r="J2" s="303"/>
      <c r="K2" s="303"/>
      <c r="L2" s="303"/>
      <c r="M2" s="303"/>
      <c r="N2" s="303"/>
      <c r="O2" s="303"/>
      <c r="P2" s="303"/>
      <c r="Q2" s="303"/>
      <c r="R2" s="106"/>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row>
    <row r="3" spans="1:261" s="5" customFormat="1" ht="33" customHeight="1" x14ac:dyDescent="0.4">
      <c r="A3" s="304" t="s">
        <v>0</v>
      </c>
      <c r="B3" s="304" t="s">
        <v>1</v>
      </c>
      <c r="C3" s="304" t="s">
        <v>2</v>
      </c>
      <c r="D3" s="304" t="s">
        <v>710</v>
      </c>
      <c r="E3" s="304"/>
      <c r="F3" s="307" t="s">
        <v>711</v>
      </c>
      <c r="G3" s="308"/>
      <c r="H3" s="304" t="s">
        <v>92</v>
      </c>
      <c r="I3" s="304" t="s">
        <v>712</v>
      </c>
      <c r="J3" s="159"/>
      <c r="K3" s="159"/>
      <c r="L3" s="159"/>
      <c r="M3" s="159"/>
      <c r="N3" s="304" t="s">
        <v>162</v>
      </c>
      <c r="O3" s="304" t="s">
        <v>713</v>
      </c>
      <c r="P3" s="305" t="s">
        <v>714</v>
      </c>
      <c r="Q3" s="305" t="s">
        <v>728</v>
      </c>
      <c r="R3" s="305" t="s">
        <v>729</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row>
    <row r="4" spans="1:261" s="5" customFormat="1" ht="76.2" customHeight="1" x14ac:dyDescent="0.4">
      <c r="A4" s="304"/>
      <c r="B4" s="304"/>
      <c r="C4" s="304"/>
      <c r="D4" s="159" t="s">
        <v>3</v>
      </c>
      <c r="E4" s="159" t="s">
        <v>4</v>
      </c>
      <c r="F4" s="159" t="s">
        <v>3</v>
      </c>
      <c r="G4" s="159" t="s">
        <v>4</v>
      </c>
      <c r="H4" s="304"/>
      <c r="I4" s="304"/>
      <c r="J4" s="159" t="s">
        <v>600</v>
      </c>
      <c r="K4" s="159" t="s">
        <v>492</v>
      </c>
      <c r="L4" s="159" t="s">
        <v>244</v>
      </c>
      <c r="M4" s="159" t="s">
        <v>120</v>
      </c>
      <c r="N4" s="304"/>
      <c r="O4" s="304"/>
      <c r="P4" s="306"/>
      <c r="Q4" s="306"/>
      <c r="R4" s="306"/>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row>
    <row r="5" spans="1:261" s="5" customFormat="1" ht="27.6" customHeight="1" outlineLevel="1" x14ac:dyDescent="0.4">
      <c r="A5" s="186"/>
      <c r="B5" s="183" t="s">
        <v>5</v>
      </c>
      <c r="C5" s="183" t="s">
        <v>316</v>
      </c>
      <c r="D5" s="186"/>
      <c r="E5" s="186"/>
      <c r="F5" s="186"/>
      <c r="G5" s="186"/>
      <c r="H5" s="12" t="s">
        <v>6</v>
      </c>
      <c r="I5" s="13">
        <f>I6+I7+I8+I9+I10</f>
        <v>3738863.1888199998</v>
      </c>
      <c r="J5" s="13">
        <f t="shared" ref="J5:O5" si="0">J6+J7+J8+J9+J10</f>
        <v>607970.5</v>
      </c>
      <c r="K5" s="13">
        <f t="shared" si="0"/>
        <v>261075.35300000003</v>
      </c>
      <c r="L5" s="13">
        <f t="shared" si="0"/>
        <v>62774.25</v>
      </c>
      <c r="M5" s="13">
        <f t="shared" si="0"/>
        <v>667648.45582000003</v>
      </c>
      <c r="N5" s="13">
        <f t="shared" si="0"/>
        <v>2145880.9300000002</v>
      </c>
      <c r="O5" s="13">
        <f t="shared" si="0"/>
        <v>3661812.4337600004</v>
      </c>
      <c r="P5" s="13">
        <f>O5/I5*100</f>
        <v>97.939192980090908</v>
      </c>
      <c r="Q5" s="308"/>
      <c r="R5" s="162"/>
      <c r="S5" s="3"/>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row>
    <row r="6" spans="1:261" s="5" customFormat="1" ht="28.8" customHeight="1" outlineLevel="1" x14ac:dyDescent="0.4">
      <c r="A6" s="187"/>
      <c r="B6" s="184"/>
      <c r="C6" s="184"/>
      <c r="D6" s="187"/>
      <c r="E6" s="187"/>
      <c r="F6" s="187"/>
      <c r="G6" s="187"/>
      <c r="H6" s="12" t="s">
        <v>7</v>
      </c>
      <c r="I6" s="13">
        <f>I18</f>
        <v>0</v>
      </c>
      <c r="J6" s="13">
        <f t="shared" ref="J6:O6" si="1">J18</f>
        <v>0</v>
      </c>
      <c r="K6" s="13">
        <f t="shared" si="1"/>
        <v>0</v>
      </c>
      <c r="L6" s="13">
        <f t="shared" si="1"/>
        <v>0</v>
      </c>
      <c r="M6" s="13">
        <f t="shared" si="1"/>
        <v>0</v>
      </c>
      <c r="N6" s="13">
        <f t="shared" si="1"/>
        <v>0</v>
      </c>
      <c r="O6" s="13">
        <f t="shared" si="1"/>
        <v>0</v>
      </c>
      <c r="P6" s="13">
        <v>0</v>
      </c>
      <c r="Q6" s="308"/>
      <c r="R6" s="163"/>
      <c r="S6" s="3"/>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row>
    <row r="7" spans="1:261" s="5" customFormat="1" ht="21.15" customHeight="1" outlineLevel="1" x14ac:dyDescent="0.4">
      <c r="A7" s="187"/>
      <c r="B7" s="184"/>
      <c r="C7" s="184"/>
      <c r="D7" s="187"/>
      <c r="E7" s="187"/>
      <c r="F7" s="187"/>
      <c r="G7" s="187"/>
      <c r="H7" s="12" t="s">
        <v>8</v>
      </c>
      <c r="I7" s="13">
        <f>I13+I19+I520+I536</f>
        <v>2606242.5</v>
      </c>
      <c r="J7" s="13">
        <f t="shared" ref="J7:O7" si="2">J13+J19+J520+J536</f>
        <v>607970.5</v>
      </c>
      <c r="K7" s="13">
        <f t="shared" si="2"/>
        <v>256109.50000000003</v>
      </c>
      <c r="L7" s="13">
        <f t="shared" si="2"/>
        <v>62589.8</v>
      </c>
      <c r="M7" s="13">
        <f t="shared" si="2"/>
        <v>671759.7</v>
      </c>
      <c r="N7" s="13">
        <f t="shared" si="2"/>
        <v>1014299.3000000002</v>
      </c>
      <c r="O7" s="13">
        <f t="shared" si="2"/>
        <v>2515114.1284800004</v>
      </c>
      <c r="P7" s="13">
        <f t="shared" ref="P7:P24" si="3">O7/I7*100</f>
        <v>96.503457697432239</v>
      </c>
      <c r="Q7" s="308"/>
      <c r="R7" s="163"/>
      <c r="S7" s="3"/>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row>
    <row r="8" spans="1:261" s="5" customFormat="1" ht="21.15" customHeight="1" outlineLevel="1" x14ac:dyDescent="0.4">
      <c r="A8" s="187"/>
      <c r="B8" s="184"/>
      <c r="C8" s="184"/>
      <c r="D8" s="187"/>
      <c r="E8" s="187"/>
      <c r="F8" s="187"/>
      <c r="G8" s="187"/>
      <c r="H8" s="12" t="s">
        <v>9</v>
      </c>
      <c r="I8" s="13">
        <f>I20+I537</f>
        <v>6078.9800000000023</v>
      </c>
      <c r="J8" s="13">
        <f t="shared" ref="J8:O8" si="4">J20+J537</f>
        <v>0</v>
      </c>
      <c r="K8" s="13">
        <f t="shared" si="4"/>
        <v>4965.8530000000028</v>
      </c>
      <c r="L8" s="13">
        <f t="shared" si="4"/>
        <v>184.45</v>
      </c>
      <c r="M8" s="13">
        <f t="shared" si="4"/>
        <v>527.27699999999993</v>
      </c>
      <c r="N8" s="13">
        <f t="shared" si="4"/>
        <v>401.4</v>
      </c>
      <c r="O8" s="13">
        <f t="shared" si="4"/>
        <v>4634.4752800000015</v>
      </c>
      <c r="P8" s="13">
        <f t="shared" si="3"/>
        <v>76.237712247778404</v>
      </c>
      <c r="Q8" s="308"/>
      <c r="R8" s="163"/>
      <c r="S8" s="3"/>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row>
    <row r="9" spans="1:261" s="5" customFormat="1" ht="170.4" customHeight="1" outlineLevel="1" x14ac:dyDescent="0.4">
      <c r="A9" s="187"/>
      <c r="B9" s="184"/>
      <c r="C9" s="184"/>
      <c r="D9" s="187"/>
      <c r="E9" s="187"/>
      <c r="F9" s="187"/>
      <c r="G9" s="187"/>
      <c r="H9" s="14" t="s">
        <v>125</v>
      </c>
      <c r="I9" s="13">
        <f>I21</f>
        <v>3524.8</v>
      </c>
      <c r="J9" s="13">
        <f t="shared" ref="J9:O9" si="5">J21</f>
        <v>0</v>
      </c>
      <c r="K9" s="13">
        <f t="shared" si="5"/>
        <v>0</v>
      </c>
      <c r="L9" s="13">
        <f t="shared" si="5"/>
        <v>0</v>
      </c>
      <c r="M9" s="13">
        <f t="shared" si="5"/>
        <v>3524.8</v>
      </c>
      <c r="N9" s="13">
        <f t="shared" si="5"/>
        <v>0</v>
      </c>
      <c r="O9" s="13">
        <f t="shared" si="5"/>
        <v>3524.8</v>
      </c>
      <c r="P9" s="13">
        <f t="shared" si="3"/>
        <v>100</v>
      </c>
      <c r="Q9" s="308"/>
      <c r="R9" s="163"/>
      <c r="S9" s="3"/>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row>
    <row r="10" spans="1:261" s="5" customFormat="1" ht="46.2" customHeight="1" outlineLevel="1" x14ac:dyDescent="0.4">
      <c r="A10" s="187"/>
      <c r="B10" s="184"/>
      <c r="C10" s="184"/>
      <c r="D10" s="187"/>
      <c r="E10" s="187"/>
      <c r="F10" s="187"/>
      <c r="G10" s="187"/>
      <c r="H10" s="12" t="s">
        <v>104</v>
      </c>
      <c r="I10" s="13">
        <f>I22+I521+I538</f>
        <v>1123016.90882</v>
      </c>
      <c r="J10" s="13">
        <f t="shared" ref="J10:O10" si="6">J22+J521+J538</f>
        <v>0</v>
      </c>
      <c r="K10" s="13">
        <f t="shared" si="6"/>
        <v>0</v>
      </c>
      <c r="L10" s="13">
        <f t="shared" si="6"/>
        <v>0</v>
      </c>
      <c r="M10" s="13">
        <f t="shared" si="6"/>
        <v>-8163.321179999999</v>
      </c>
      <c r="N10" s="13">
        <f t="shared" si="6"/>
        <v>1131180.23</v>
      </c>
      <c r="O10" s="13">
        <f t="shared" si="6"/>
        <v>1138539.03</v>
      </c>
      <c r="P10" s="13">
        <f t="shared" si="3"/>
        <v>101.3821805404791</v>
      </c>
      <c r="Q10" s="308"/>
      <c r="R10" s="163"/>
      <c r="S10" s="3"/>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row>
    <row r="11" spans="1:261" s="5" customFormat="1" ht="92.4" customHeight="1" outlineLevel="1" x14ac:dyDescent="0.4">
      <c r="A11" s="301"/>
      <c r="B11" s="302"/>
      <c r="C11" s="302"/>
      <c r="D11" s="301"/>
      <c r="E11" s="301"/>
      <c r="F11" s="301"/>
      <c r="G11" s="301"/>
      <c r="H11" s="12" t="s">
        <v>141</v>
      </c>
      <c r="I11" s="13">
        <f>I597</f>
        <v>520</v>
      </c>
      <c r="J11" s="13">
        <f t="shared" ref="J11:O11" si="7">J597</f>
        <v>0</v>
      </c>
      <c r="K11" s="13">
        <f t="shared" si="7"/>
        <v>0</v>
      </c>
      <c r="L11" s="13">
        <f t="shared" si="7"/>
        <v>0</v>
      </c>
      <c r="M11" s="13">
        <f t="shared" si="7"/>
        <v>0</v>
      </c>
      <c r="N11" s="13">
        <f t="shared" si="7"/>
        <v>520</v>
      </c>
      <c r="O11" s="13">
        <f t="shared" si="7"/>
        <v>520</v>
      </c>
      <c r="P11" s="13">
        <f>O11/I11*100</f>
        <v>100</v>
      </c>
      <c r="Q11" s="308"/>
      <c r="R11" s="164"/>
      <c r="S11" s="3"/>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row>
    <row r="12" spans="1:261" s="5" customFormat="1" ht="103.95" customHeight="1" outlineLevel="1" x14ac:dyDescent="0.4">
      <c r="A12" s="240" t="s">
        <v>26</v>
      </c>
      <c r="B12" s="292" t="s">
        <v>93</v>
      </c>
      <c r="C12" s="292" t="s">
        <v>317</v>
      </c>
      <c r="D12" s="172">
        <v>44197</v>
      </c>
      <c r="E12" s="172">
        <v>44561</v>
      </c>
      <c r="F12" s="172"/>
      <c r="G12" s="172"/>
      <c r="H12" s="154" t="s">
        <v>6</v>
      </c>
      <c r="I12" s="15">
        <f>I13</f>
        <v>476703.30000000005</v>
      </c>
      <c r="J12" s="15">
        <f t="shared" ref="J12:O12" si="8">J13</f>
        <v>400006</v>
      </c>
      <c r="K12" s="15">
        <f t="shared" si="8"/>
        <v>3243.8</v>
      </c>
      <c r="L12" s="15">
        <f t="shared" si="8"/>
        <v>11487.2</v>
      </c>
      <c r="M12" s="15">
        <f t="shared" si="8"/>
        <v>0</v>
      </c>
      <c r="N12" s="15">
        <f t="shared" si="8"/>
        <v>61966.3</v>
      </c>
      <c r="O12" s="15">
        <f t="shared" si="8"/>
        <v>476654.31</v>
      </c>
      <c r="P12" s="13">
        <f t="shared" si="3"/>
        <v>99.98972316742929</v>
      </c>
      <c r="Q12" s="289"/>
      <c r="R12" s="162"/>
      <c r="S12" s="3"/>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row>
    <row r="13" spans="1:261" s="5" customFormat="1" ht="41.4" customHeight="1" outlineLevel="1" x14ac:dyDescent="0.4">
      <c r="A13" s="240"/>
      <c r="B13" s="292"/>
      <c r="C13" s="171"/>
      <c r="D13" s="172">
        <v>43831</v>
      </c>
      <c r="E13" s="172">
        <v>44196</v>
      </c>
      <c r="F13" s="172"/>
      <c r="G13" s="172"/>
      <c r="H13" s="12" t="s">
        <v>8</v>
      </c>
      <c r="I13" s="13">
        <f>I14+I15+I16</f>
        <v>476703.30000000005</v>
      </c>
      <c r="J13" s="13">
        <f t="shared" ref="J13:O13" si="9">J14+J15+J16</f>
        <v>400006</v>
      </c>
      <c r="K13" s="13">
        <f t="shared" si="9"/>
        <v>3243.8</v>
      </c>
      <c r="L13" s="13">
        <f t="shared" si="9"/>
        <v>11487.2</v>
      </c>
      <c r="M13" s="13">
        <f t="shared" si="9"/>
        <v>0</v>
      </c>
      <c r="N13" s="13">
        <f t="shared" si="9"/>
        <v>61966.3</v>
      </c>
      <c r="O13" s="13">
        <f t="shared" si="9"/>
        <v>476654.31</v>
      </c>
      <c r="P13" s="13">
        <f t="shared" si="3"/>
        <v>99.98972316742929</v>
      </c>
      <c r="Q13" s="291"/>
      <c r="R13" s="164"/>
      <c r="S13" s="3"/>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row>
    <row r="14" spans="1:261" s="5" customFormat="1" ht="139.19999999999999" customHeight="1" outlineLevel="1" x14ac:dyDescent="0.4">
      <c r="A14" s="139" t="s">
        <v>38</v>
      </c>
      <c r="B14" s="154" t="s">
        <v>320</v>
      </c>
      <c r="C14" s="155" t="s">
        <v>317</v>
      </c>
      <c r="D14" s="112">
        <v>44197</v>
      </c>
      <c r="E14" s="112">
        <v>44561</v>
      </c>
      <c r="F14" s="112"/>
      <c r="G14" s="112"/>
      <c r="H14" s="154" t="s">
        <v>8</v>
      </c>
      <c r="I14" s="13">
        <f>L14+N14+K14</f>
        <v>57686.3</v>
      </c>
      <c r="J14" s="13"/>
      <c r="K14" s="13">
        <f>2914-12</f>
        <v>2902</v>
      </c>
      <c r="L14" s="13">
        <v>11469.5</v>
      </c>
      <c r="M14" s="13"/>
      <c r="N14" s="13">
        <v>43314.8</v>
      </c>
      <c r="O14" s="13">
        <v>57637.38</v>
      </c>
      <c r="P14" s="13">
        <f t="shared" si="3"/>
        <v>99.91519650246245</v>
      </c>
      <c r="Q14" s="16" t="s">
        <v>438</v>
      </c>
      <c r="R14" s="17" t="s">
        <v>730</v>
      </c>
      <c r="S14" s="321"/>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row>
    <row r="15" spans="1:261" s="5" customFormat="1" ht="231" customHeight="1" outlineLevel="1" x14ac:dyDescent="0.4">
      <c r="A15" s="139" t="s">
        <v>39</v>
      </c>
      <c r="B15" s="154" t="s">
        <v>18</v>
      </c>
      <c r="C15" s="155" t="s">
        <v>318</v>
      </c>
      <c r="D15" s="112">
        <v>44197</v>
      </c>
      <c r="E15" s="112">
        <v>44561</v>
      </c>
      <c r="F15" s="112"/>
      <c r="G15" s="112"/>
      <c r="H15" s="154" t="s">
        <v>8</v>
      </c>
      <c r="I15" s="13">
        <f>N15+M15+L15+K15</f>
        <v>18929.8</v>
      </c>
      <c r="J15" s="13"/>
      <c r="K15" s="13">
        <v>278.3</v>
      </c>
      <c r="L15" s="13"/>
      <c r="M15" s="13"/>
      <c r="N15" s="13">
        <v>18651.5</v>
      </c>
      <c r="O15" s="13">
        <v>18929.8</v>
      </c>
      <c r="P15" s="13">
        <f t="shared" si="3"/>
        <v>100</v>
      </c>
      <c r="Q15" s="16" t="s">
        <v>119</v>
      </c>
      <c r="R15" s="17" t="s">
        <v>730</v>
      </c>
      <c r="S15" s="321"/>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row>
    <row r="16" spans="1:261" s="7" customFormat="1" ht="160.94999999999999" customHeight="1" outlineLevel="1" x14ac:dyDescent="0.4">
      <c r="A16" s="139" t="s">
        <v>40</v>
      </c>
      <c r="B16" s="154" t="s">
        <v>129</v>
      </c>
      <c r="C16" s="155" t="s">
        <v>321</v>
      </c>
      <c r="D16" s="112">
        <v>44197</v>
      </c>
      <c r="E16" s="112">
        <v>44561</v>
      </c>
      <c r="F16" s="112"/>
      <c r="G16" s="112"/>
      <c r="H16" s="154" t="s">
        <v>8</v>
      </c>
      <c r="I16" s="13">
        <f>N16+M16+L16+K16+J16</f>
        <v>400087.2</v>
      </c>
      <c r="J16" s="13">
        <f>400000+6</f>
        <v>400006</v>
      </c>
      <c r="K16" s="13">
        <f>46.1+17.4</f>
        <v>63.5</v>
      </c>
      <c r="L16" s="13">
        <v>17.7</v>
      </c>
      <c r="M16" s="13"/>
      <c r="N16" s="13">
        <v>0</v>
      </c>
      <c r="O16" s="13">
        <v>400087.13</v>
      </c>
      <c r="P16" s="13">
        <f t="shared" si="3"/>
        <v>99.999982503814167</v>
      </c>
      <c r="Q16" s="12" t="s">
        <v>774</v>
      </c>
      <c r="R16" s="17" t="s">
        <v>730</v>
      </c>
      <c r="S16" s="322"/>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row>
    <row r="17" spans="1:261" s="5" customFormat="1" ht="20.25" customHeight="1" outlineLevel="1" x14ac:dyDescent="0.4">
      <c r="A17" s="201">
        <v>2</v>
      </c>
      <c r="B17" s="288" t="s">
        <v>21</v>
      </c>
      <c r="C17" s="288" t="s">
        <v>486</v>
      </c>
      <c r="D17" s="172"/>
      <c r="E17" s="172"/>
      <c r="F17" s="172"/>
      <c r="G17" s="172"/>
      <c r="H17" s="12" t="s">
        <v>6</v>
      </c>
      <c r="I17" s="13">
        <f>SUM(I18:I22)</f>
        <v>2802075.7088200003</v>
      </c>
      <c r="J17" s="13">
        <f t="shared" ref="J17:O17" si="10">SUM(J18:J22)</f>
        <v>209132.2</v>
      </c>
      <c r="K17" s="13">
        <f t="shared" si="10"/>
        <v>271953.05300000001</v>
      </c>
      <c r="L17" s="13">
        <f t="shared" si="10"/>
        <v>50742.05</v>
      </c>
      <c r="M17" s="13">
        <f t="shared" si="10"/>
        <v>426456.17582</v>
      </c>
      <c r="N17" s="13">
        <f t="shared" si="10"/>
        <v>1843792.23</v>
      </c>
      <c r="O17" s="13">
        <f t="shared" si="10"/>
        <v>2801006.54795</v>
      </c>
      <c r="P17" s="13">
        <f t="shared" si="3"/>
        <v>99.961843969217711</v>
      </c>
      <c r="Q17" s="289"/>
      <c r="R17" s="162"/>
      <c r="S17" s="321"/>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row>
    <row r="18" spans="1:261" s="5" customFormat="1" ht="20.25" customHeight="1" outlineLevel="1" x14ac:dyDescent="0.4">
      <c r="A18" s="201"/>
      <c r="B18" s="288"/>
      <c r="C18" s="288"/>
      <c r="D18" s="172"/>
      <c r="E18" s="172"/>
      <c r="F18" s="172"/>
      <c r="G18" s="172"/>
      <c r="H18" s="12" t="s">
        <v>7</v>
      </c>
      <c r="I18" s="13">
        <f>I59+I384</f>
        <v>0</v>
      </c>
      <c r="J18" s="13">
        <f t="shared" ref="J18:O18" si="11">J59+J384</f>
        <v>0</v>
      </c>
      <c r="K18" s="13">
        <f t="shared" si="11"/>
        <v>0</v>
      </c>
      <c r="L18" s="13">
        <f t="shared" si="11"/>
        <v>0</v>
      </c>
      <c r="M18" s="13">
        <f t="shared" si="11"/>
        <v>0</v>
      </c>
      <c r="N18" s="13">
        <f t="shared" si="11"/>
        <v>0</v>
      </c>
      <c r="O18" s="13">
        <f t="shared" si="11"/>
        <v>0</v>
      </c>
      <c r="P18" s="13">
        <v>0</v>
      </c>
      <c r="Q18" s="290"/>
      <c r="R18" s="163"/>
      <c r="S18" s="321"/>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row>
    <row r="19" spans="1:261" s="5" customFormat="1" ht="26.4" customHeight="1" outlineLevel="1" x14ac:dyDescent="0.4">
      <c r="A19" s="201"/>
      <c r="B19" s="288"/>
      <c r="C19" s="288"/>
      <c r="D19" s="172"/>
      <c r="E19" s="172"/>
      <c r="F19" s="172"/>
      <c r="G19" s="172"/>
      <c r="H19" s="12" t="s">
        <v>8</v>
      </c>
      <c r="I19" s="13">
        <f>I23+I27+I34+I45+I55+I68+I385+I60</f>
        <v>1869718.7000000002</v>
      </c>
      <c r="J19" s="13">
        <f t="shared" ref="J19:O19" si="12">J23+J27+J34+J45+J55+J68+J385+J60</f>
        <v>209132.2</v>
      </c>
      <c r="K19" s="13">
        <f t="shared" si="12"/>
        <v>266987.2</v>
      </c>
      <c r="L19" s="13">
        <f t="shared" si="12"/>
        <v>50557.600000000006</v>
      </c>
      <c r="M19" s="13">
        <f t="shared" si="12"/>
        <v>430579.1</v>
      </c>
      <c r="N19" s="13">
        <f t="shared" si="12"/>
        <v>912462.60000000009</v>
      </c>
      <c r="O19" s="13">
        <f t="shared" si="12"/>
        <v>1783078.95267</v>
      </c>
      <c r="P19" s="13">
        <f t="shared" si="3"/>
        <v>95.366161373365941</v>
      </c>
      <c r="Q19" s="290"/>
      <c r="R19" s="163"/>
      <c r="S19" s="321"/>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row>
    <row r="20" spans="1:261" s="5" customFormat="1" ht="21" outlineLevel="1" x14ac:dyDescent="0.4">
      <c r="A20" s="201"/>
      <c r="B20" s="288"/>
      <c r="C20" s="288"/>
      <c r="D20" s="172"/>
      <c r="E20" s="172"/>
      <c r="F20" s="172"/>
      <c r="G20" s="172"/>
      <c r="H20" s="12" t="s">
        <v>9</v>
      </c>
      <c r="I20" s="13">
        <f>I61+I69+I386</f>
        <v>6067.300000000002</v>
      </c>
      <c r="J20" s="13">
        <f t="shared" ref="J20:O20" si="13">J61+J69+J386</f>
        <v>0</v>
      </c>
      <c r="K20" s="13">
        <f t="shared" si="13"/>
        <v>4965.8530000000028</v>
      </c>
      <c r="L20" s="13">
        <f t="shared" si="13"/>
        <v>184.45</v>
      </c>
      <c r="M20" s="13">
        <f t="shared" si="13"/>
        <v>515.59699999999998</v>
      </c>
      <c r="N20" s="13">
        <f t="shared" si="13"/>
        <v>401.4</v>
      </c>
      <c r="O20" s="13">
        <f t="shared" si="13"/>
        <v>4622.7952800000012</v>
      </c>
      <c r="P20" s="13">
        <f t="shared" si="3"/>
        <v>76.191968091243211</v>
      </c>
      <c r="Q20" s="290"/>
      <c r="R20" s="163"/>
      <c r="S20" s="321"/>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row>
    <row r="21" spans="1:261" s="5" customFormat="1" ht="146.4" customHeight="1" outlineLevel="1" x14ac:dyDescent="0.4">
      <c r="A21" s="201"/>
      <c r="B21" s="288"/>
      <c r="C21" s="288"/>
      <c r="D21" s="172"/>
      <c r="E21" s="172"/>
      <c r="F21" s="172"/>
      <c r="G21" s="172"/>
      <c r="H21" s="14" t="s">
        <v>125</v>
      </c>
      <c r="I21" s="13">
        <f>I46</f>
        <v>3524.8</v>
      </c>
      <c r="J21" s="13">
        <f t="shared" ref="J21:O21" si="14">J46</f>
        <v>0</v>
      </c>
      <c r="K21" s="13">
        <f t="shared" si="14"/>
        <v>0</v>
      </c>
      <c r="L21" s="13">
        <f t="shared" si="14"/>
        <v>0</v>
      </c>
      <c r="M21" s="13">
        <f t="shared" si="14"/>
        <v>3524.8</v>
      </c>
      <c r="N21" s="13">
        <f t="shared" si="14"/>
        <v>0</v>
      </c>
      <c r="O21" s="13">
        <f t="shared" si="14"/>
        <v>3524.8</v>
      </c>
      <c r="P21" s="13">
        <f t="shared" si="3"/>
        <v>100</v>
      </c>
      <c r="Q21" s="290"/>
      <c r="R21" s="163"/>
      <c r="S21" s="321"/>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row>
    <row r="22" spans="1:261" s="5" customFormat="1" ht="54" customHeight="1" outlineLevel="1" x14ac:dyDescent="0.4">
      <c r="A22" s="201"/>
      <c r="B22" s="288"/>
      <c r="C22" s="288"/>
      <c r="D22" s="172"/>
      <c r="E22" s="172"/>
      <c r="F22" s="172"/>
      <c r="G22" s="172"/>
      <c r="H22" s="12" t="s">
        <v>104</v>
      </c>
      <c r="I22" s="13">
        <f>I47+I387</f>
        <v>922764.90882000001</v>
      </c>
      <c r="J22" s="13">
        <f t="shared" ref="J22:O22" si="15">J47+J387</f>
        <v>0</v>
      </c>
      <c r="K22" s="13">
        <f t="shared" si="15"/>
        <v>0</v>
      </c>
      <c r="L22" s="13">
        <f t="shared" si="15"/>
        <v>0</v>
      </c>
      <c r="M22" s="13">
        <f t="shared" si="15"/>
        <v>-8163.321179999999</v>
      </c>
      <c r="N22" s="13">
        <f t="shared" si="15"/>
        <v>930928.23</v>
      </c>
      <c r="O22" s="13">
        <f t="shared" si="15"/>
        <v>1009780</v>
      </c>
      <c r="P22" s="13">
        <f t="shared" si="3"/>
        <v>109.42982230341549</v>
      </c>
      <c r="Q22" s="291"/>
      <c r="R22" s="164"/>
      <c r="S22" s="321"/>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row>
    <row r="23" spans="1:261" s="5" customFormat="1" ht="86.7" customHeight="1" outlineLevel="1" x14ac:dyDescent="0.4">
      <c r="A23" s="139" t="s">
        <v>42</v>
      </c>
      <c r="B23" s="154" t="s">
        <v>43</v>
      </c>
      <c r="C23" s="111" t="s">
        <v>594</v>
      </c>
      <c r="D23" s="112">
        <v>44197</v>
      </c>
      <c r="E23" s="112">
        <v>44561</v>
      </c>
      <c r="F23" s="112">
        <v>44197</v>
      </c>
      <c r="G23" s="112">
        <v>44561</v>
      </c>
      <c r="H23" s="157" t="s">
        <v>8</v>
      </c>
      <c r="I23" s="13">
        <f>I24</f>
        <v>76057.099999999991</v>
      </c>
      <c r="J23" s="13">
        <f t="shared" ref="J23:N23" si="16">J24</f>
        <v>0</v>
      </c>
      <c r="K23" s="13">
        <f t="shared" si="16"/>
        <v>3810.2</v>
      </c>
      <c r="L23" s="13">
        <f t="shared" si="16"/>
        <v>2220</v>
      </c>
      <c r="M23" s="13">
        <f t="shared" si="16"/>
        <v>0</v>
      </c>
      <c r="N23" s="13">
        <f t="shared" si="16"/>
        <v>70026.899999999994</v>
      </c>
      <c r="O23" s="13">
        <f>O24</f>
        <v>72040.02</v>
      </c>
      <c r="P23" s="13">
        <f t="shared" si="3"/>
        <v>94.718336618146111</v>
      </c>
      <c r="R23" s="17"/>
      <c r="S23" s="321"/>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row>
    <row r="24" spans="1:261" s="5" customFormat="1" ht="73.95" customHeight="1" outlineLevel="1" x14ac:dyDescent="0.4">
      <c r="A24" s="139" t="s">
        <v>44</v>
      </c>
      <c r="B24" s="154" t="s">
        <v>130</v>
      </c>
      <c r="C24" s="111" t="s">
        <v>595</v>
      </c>
      <c r="D24" s="112">
        <v>44197</v>
      </c>
      <c r="E24" s="112">
        <v>44561</v>
      </c>
      <c r="F24" s="112">
        <v>44197</v>
      </c>
      <c r="G24" s="112">
        <v>44561</v>
      </c>
      <c r="H24" s="157" t="s">
        <v>8</v>
      </c>
      <c r="I24" s="13">
        <f>L24+N24+K24</f>
        <v>76057.099999999991</v>
      </c>
      <c r="J24" s="13"/>
      <c r="K24" s="13">
        <v>3810.2</v>
      </c>
      <c r="L24" s="13">
        <v>2220</v>
      </c>
      <c r="M24" s="13"/>
      <c r="N24" s="13">
        <v>70026.899999999994</v>
      </c>
      <c r="O24" s="13">
        <v>72040.02</v>
      </c>
      <c r="P24" s="13">
        <f t="shared" si="3"/>
        <v>94.718336618146111</v>
      </c>
      <c r="Q24" s="18" t="s">
        <v>113</v>
      </c>
      <c r="R24" s="17" t="s">
        <v>730</v>
      </c>
      <c r="S24" s="321"/>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row>
    <row r="25" spans="1:261" s="5" customFormat="1" ht="66.45" customHeight="1" outlineLevel="1" x14ac:dyDescent="0.4">
      <c r="A25" s="139" t="s">
        <v>45</v>
      </c>
      <c r="B25" s="154" t="s">
        <v>27</v>
      </c>
      <c r="C25" s="111" t="s">
        <v>594</v>
      </c>
      <c r="D25" s="112">
        <v>44197</v>
      </c>
      <c r="E25" s="112">
        <v>44561</v>
      </c>
      <c r="F25" s="112">
        <v>44197</v>
      </c>
      <c r="G25" s="112">
        <v>44561</v>
      </c>
      <c r="H25" s="157" t="s">
        <v>10</v>
      </c>
      <c r="I25" s="13" t="s">
        <v>11</v>
      </c>
      <c r="J25" s="13" t="s">
        <v>11</v>
      </c>
      <c r="K25" s="13" t="s">
        <v>11</v>
      </c>
      <c r="L25" s="13" t="s">
        <v>11</v>
      </c>
      <c r="M25" s="13" t="s">
        <v>11</v>
      </c>
      <c r="N25" s="13" t="s">
        <v>11</v>
      </c>
      <c r="O25" s="13" t="s">
        <v>11</v>
      </c>
      <c r="P25" s="13" t="s">
        <v>11</v>
      </c>
      <c r="Q25" s="18" t="s">
        <v>732</v>
      </c>
      <c r="R25" s="17" t="s">
        <v>730</v>
      </c>
      <c r="S25" s="321"/>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row>
    <row r="26" spans="1:261" s="5" customFormat="1" ht="142.94999999999999" customHeight="1" outlineLevel="1" x14ac:dyDescent="0.4">
      <c r="A26" s="139" t="s">
        <v>46</v>
      </c>
      <c r="B26" s="154" t="s">
        <v>28</v>
      </c>
      <c r="C26" s="111" t="s">
        <v>595</v>
      </c>
      <c r="D26" s="112">
        <v>44197</v>
      </c>
      <c r="E26" s="112">
        <v>44561</v>
      </c>
      <c r="F26" s="112">
        <v>44197</v>
      </c>
      <c r="G26" s="112">
        <v>44561</v>
      </c>
      <c r="H26" s="157" t="s">
        <v>10</v>
      </c>
      <c r="I26" s="13" t="s">
        <v>11</v>
      </c>
      <c r="J26" s="13" t="s">
        <v>11</v>
      </c>
      <c r="K26" s="13" t="s">
        <v>11</v>
      </c>
      <c r="L26" s="13" t="s">
        <v>11</v>
      </c>
      <c r="M26" s="13" t="s">
        <v>11</v>
      </c>
      <c r="N26" s="13" t="s">
        <v>11</v>
      </c>
      <c r="O26" s="13" t="s">
        <v>11</v>
      </c>
      <c r="P26" s="13" t="s">
        <v>11</v>
      </c>
      <c r="Q26" s="18" t="s">
        <v>766</v>
      </c>
      <c r="R26" s="17" t="s">
        <v>730</v>
      </c>
      <c r="S26" s="321"/>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row>
    <row r="27" spans="1:261" s="5" customFormat="1" ht="84" outlineLevel="1" x14ac:dyDescent="0.4">
      <c r="A27" s="139" t="s">
        <v>41</v>
      </c>
      <c r="B27" s="154" t="s">
        <v>94</v>
      </c>
      <c r="C27" s="111" t="s">
        <v>25</v>
      </c>
      <c r="D27" s="112">
        <v>44197</v>
      </c>
      <c r="E27" s="112">
        <v>44561</v>
      </c>
      <c r="F27" s="112">
        <v>44197</v>
      </c>
      <c r="G27" s="112">
        <v>44561</v>
      </c>
      <c r="H27" s="157" t="s">
        <v>8</v>
      </c>
      <c r="I27" s="13">
        <f>I28</f>
        <v>32905</v>
      </c>
      <c r="J27" s="13">
        <f t="shared" ref="J27:N27" si="17">J28</f>
        <v>0</v>
      </c>
      <c r="K27" s="13">
        <f t="shared" si="17"/>
        <v>2912.4</v>
      </c>
      <c r="L27" s="13">
        <f t="shared" si="17"/>
        <v>0</v>
      </c>
      <c r="M27" s="13">
        <f t="shared" si="17"/>
        <v>0</v>
      </c>
      <c r="N27" s="13">
        <f t="shared" si="17"/>
        <v>29992.6</v>
      </c>
      <c r="O27" s="13">
        <f>O28</f>
        <v>32371.67</v>
      </c>
      <c r="P27" s="13">
        <f t="shared" ref="P27:P90" si="18">O27/I27*100</f>
        <v>98.379182495061528</v>
      </c>
      <c r="Q27" s="18"/>
      <c r="R27" s="17"/>
      <c r="S27" s="321"/>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row>
    <row r="28" spans="1:261" s="5" customFormat="1" ht="91.35" customHeight="1" outlineLevel="1" x14ac:dyDescent="0.4">
      <c r="A28" s="139" t="s">
        <v>48</v>
      </c>
      <c r="B28" s="154" t="s">
        <v>47</v>
      </c>
      <c r="C28" s="111" t="s">
        <v>25</v>
      </c>
      <c r="D28" s="112">
        <v>44197</v>
      </c>
      <c r="E28" s="112">
        <v>44561</v>
      </c>
      <c r="F28" s="112">
        <v>44197</v>
      </c>
      <c r="G28" s="112">
        <v>44561</v>
      </c>
      <c r="H28" s="157" t="s">
        <v>8</v>
      </c>
      <c r="I28" s="13">
        <f>N28+M28+L28+K28</f>
        <v>32905</v>
      </c>
      <c r="J28" s="13"/>
      <c r="K28" s="13">
        <v>2912.4</v>
      </c>
      <c r="L28" s="13"/>
      <c r="M28" s="13"/>
      <c r="N28" s="13">
        <v>29992.6</v>
      </c>
      <c r="O28" s="13">
        <v>32371.67</v>
      </c>
      <c r="P28" s="13">
        <f t="shared" si="18"/>
        <v>98.379182495061528</v>
      </c>
      <c r="Q28" s="18" t="s">
        <v>22</v>
      </c>
      <c r="R28" s="17" t="s">
        <v>730</v>
      </c>
      <c r="S28" s="321"/>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row>
    <row r="29" spans="1:261" s="5" customFormat="1" ht="106.05" customHeight="1" outlineLevel="1" x14ac:dyDescent="0.4">
      <c r="A29" s="139" t="s">
        <v>49</v>
      </c>
      <c r="B29" s="154" t="s">
        <v>50</v>
      </c>
      <c r="C29" s="111" t="s">
        <v>25</v>
      </c>
      <c r="D29" s="112">
        <v>44197</v>
      </c>
      <c r="E29" s="112">
        <v>44561</v>
      </c>
      <c r="F29" s="112">
        <v>44197</v>
      </c>
      <c r="G29" s="112">
        <v>44561</v>
      </c>
      <c r="H29" s="157" t="s">
        <v>10</v>
      </c>
      <c r="I29" s="13" t="s">
        <v>11</v>
      </c>
      <c r="J29" s="13" t="s">
        <v>11</v>
      </c>
      <c r="K29" s="13" t="s">
        <v>11</v>
      </c>
      <c r="L29" s="13" t="s">
        <v>11</v>
      </c>
      <c r="M29" s="13" t="s">
        <v>11</v>
      </c>
      <c r="N29" s="13" t="s">
        <v>11</v>
      </c>
      <c r="O29" s="13" t="s">
        <v>11</v>
      </c>
      <c r="P29" s="13" t="s">
        <v>11</v>
      </c>
      <c r="Q29" s="18" t="s">
        <v>782</v>
      </c>
      <c r="R29" s="17" t="s">
        <v>730</v>
      </c>
      <c r="S29" s="321"/>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row>
    <row r="30" spans="1:261" s="5" customFormat="1" ht="89.25" customHeight="1" outlineLevel="1" x14ac:dyDescent="0.4">
      <c r="A30" s="139" t="s">
        <v>51</v>
      </c>
      <c r="B30" s="154" t="s">
        <v>52</v>
      </c>
      <c r="C30" s="111" t="s">
        <v>25</v>
      </c>
      <c r="D30" s="112">
        <v>44197</v>
      </c>
      <c r="E30" s="112">
        <v>44561</v>
      </c>
      <c r="F30" s="112">
        <v>44197</v>
      </c>
      <c r="G30" s="112">
        <v>44561</v>
      </c>
      <c r="H30" s="157" t="s">
        <v>10</v>
      </c>
      <c r="I30" s="13" t="s">
        <v>11</v>
      </c>
      <c r="J30" s="13" t="s">
        <v>11</v>
      </c>
      <c r="K30" s="13" t="s">
        <v>11</v>
      </c>
      <c r="L30" s="13" t="s">
        <v>11</v>
      </c>
      <c r="M30" s="13" t="s">
        <v>11</v>
      </c>
      <c r="N30" s="13" t="s">
        <v>11</v>
      </c>
      <c r="O30" s="13" t="s">
        <v>11</v>
      </c>
      <c r="P30" s="13" t="s">
        <v>11</v>
      </c>
      <c r="Q30" s="19" t="s">
        <v>783</v>
      </c>
      <c r="R30" s="17" t="s">
        <v>730</v>
      </c>
      <c r="S30" s="321"/>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row>
    <row r="31" spans="1:261" s="5" customFormat="1" ht="110.4" customHeight="1" outlineLevel="1" x14ac:dyDescent="0.4">
      <c r="A31" s="139" t="s">
        <v>53</v>
      </c>
      <c r="B31" s="154" t="s">
        <v>54</v>
      </c>
      <c r="C31" s="111" t="s">
        <v>25</v>
      </c>
      <c r="D31" s="112">
        <v>44197</v>
      </c>
      <c r="E31" s="112">
        <v>44561</v>
      </c>
      <c r="F31" s="112">
        <v>44197</v>
      </c>
      <c r="G31" s="112">
        <v>44561</v>
      </c>
      <c r="H31" s="157" t="s">
        <v>10</v>
      </c>
      <c r="I31" s="13" t="s">
        <v>11</v>
      </c>
      <c r="J31" s="13" t="s">
        <v>11</v>
      </c>
      <c r="K31" s="13" t="s">
        <v>11</v>
      </c>
      <c r="L31" s="13" t="s">
        <v>11</v>
      </c>
      <c r="M31" s="13" t="s">
        <v>11</v>
      </c>
      <c r="N31" s="13" t="s">
        <v>11</v>
      </c>
      <c r="O31" s="13" t="s">
        <v>11</v>
      </c>
      <c r="P31" s="13" t="s">
        <v>11</v>
      </c>
      <c r="Q31" s="20" t="s">
        <v>222</v>
      </c>
      <c r="R31" s="17" t="s">
        <v>730</v>
      </c>
      <c r="S31" s="321"/>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row>
    <row r="32" spans="1:261" s="5" customFormat="1" ht="89.25" customHeight="1" outlineLevel="1" x14ac:dyDescent="0.4">
      <c r="A32" s="139" t="s">
        <v>55</v>
      </c>
      <c r="B32" s="154" t="s">
        <v>56</v>
      </c>
      <c r="C32" s="111" t="s">
        <v>25</v>
      </c>
      <c r="D32" s="112">
        <v>44197</v>
      </c>
      <c r="E32" s="112">
        <v>44561</v>
      </c>
      <c r="F32" s="112">
        <v>44197</v>
      </c>
      <c r="G32" s="112">
        <v>44561</v>
      </c>
      <c r="H32" s="157" t="s">
        <v>10</v>
      </c>
      <c r="I32" s="13" t="s">
        <v>11</v>
      </c>
      <c r="J32" s="13" t="s">
        <v>11</v>
      </c>
      <c r="K32" s="13" t="s">
        <v>11</v>
      </c>
      <c r="L32" s="13" t="s">
        <v>11</v>
      </c>
      <c r="M32" s="13" t="s">
        <v>11</v>
      </c>
      <c r="N32" s="13" t="s">
        <v>11</v>
      </c>
      <c r="O32" s="13" t="s">
        <v>11</v>
      </c>
      <c r="P32" s="13" t="s">
        <v>11</v>
      </c>
      <c r="Q32" s="20" t="s">
        <v>225</v>
      </c>
      <c r="R32" s="17" t="s">
        <v>730</v>
      </c>
      <c r="S32" s="321"/>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row>
    <row r="33" spans="1:261" s="5" customFormat="1" ht="213" customHeight="1" outlineLevel="1" x14ac:dyDescent="0.4">
      <c r="A33" s="139" t="s">
        <v>112</v>
      </c>
      <c r="B33" s="154" t="s">
        <v>95</v>
      </c>
      <c r="C33" s="111" t="s">
        <v>25</v>
      </c>
      <c r="D33" s="112">
        <v>44197</v>
      </c>
      <c r="E33" s="112">
        <v>44561</v>
      </c>
      <c r="F33" s="112">
        <v>44197</v>
      </c>
      <c r="G33" s="112">
        <v>44561</v>
      </c>
      <c r="H33" s="157" t="s">
        <v>10</v>
      </c>
      <c r="I33" s="13" t="s">
        <v>11</v>
      </c>
      <c r="J33" s="13" t="s">
        <v>11</v>
      </c>
      <c r="K33" s="13" t="s">
        <v>11</v>
      </c>
      <c r="L33" s="13" t="s">
        <v>11</v>
      </c>
      <c r="M33" s="13" t="s">
        <v>11</v>
      </c>
      <c r="N33" s="13" t="s">
        <v>11</v>
      </c>
      <c r="O33" s="13" t="s">
        <v>11</v>
      </c>
      <c r="P33" s="13" t="s">
        <v>11</v>
      </c>
      <c r="Q33" s="21" t="s">
        <v>760</v>
      </c>
      <c r="R33" s="17" t="s">
        <v>730</v>
      </c>
      <c r="S33" s="321"/>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row>
    <row r="34" spans="1:261" s="24" customFormat="1" ht="147" customHeight="1" outlineLevel="1" x14ac:dyDescent="0.4">
      <c r="A34" s="139" t="s">
        <v>13</v>
      </c>
      <c r="B34" s="157" t="s">
        <v>439</v>
      </c>
      <c r="C34" s="111" t="s">
        <v>599</v>
      </c>
      <c r="D34" s="112">
        <v>44197</v>
      </c>
      <c r="E34" s="112">
        <v>44561</v>
      </c>
      <c r="F34" s="112">
        <v>44197</v>
      </c>
      <c r="G34" s="112">
        <v>44561</v>
      </c>
      <c r="H34" s="157" t="s">
        <v>8</v>
      </c>
      <c r="I34" s="22">
        <f>I38+I39+I41+I43</f>
        <v>1534839.6</v>
      </c>
      <c r="J34" s="22">
        <f t="shared" ref="J34:O34" si="19">J38+J39+J41+J43</f>
        <v>209132.2</v>
      </c>
      <c r="K34" s="22">
        <f t="shared" si="19"/>
        <v>177200</v>
      </c>
      <c r="L34" s="22">
        <f t="shared" si="19"/>
        <v>29982.3</v>
      </c>
      <c r="M34" s="22">
        <f t="shared" si="19"/>
        <v>405394.8</v>
      </c>
      <c r="N34" s="22">
        <f t="shared" si="19"/>
        <v>713130.3</v>
      </c>
      <c r="O34" s="22">
        <f t="shared" si="19"/>
        <v>1524725.81</v>
      </c>
      <c r="P34" s="13">
        <f t="shared" si="18"/>
        <v>99.341052315825053</v>
      </c>
      <c r="Q34" s="140"/>
      <c r="R34" s="17"/>
      <c r="S34" s="321"/>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row>
    <row r="35" spans="1:261" s="5" customFormat="1" ht="240" customHeight="1" outlineLevel="1" x14ac:dyDescent="0.4">
      <c r="A35" s="139" t="s">
        <v>14</v>
      </c>
      <c r="B35" s="157" t="s">
        <v>491</v>
      </c>
      <c r="C35" s="111" t="s">
        <v>599</v>
      </c>
      <c r="D35" s="112">
        <v>44197</v>
      </c>
      <c r="E35" s="112">
        <v>44561</v>
      </c>
      <c r="F35" s="112">
        <v>44197</v>
      </c>
      <c r="G35" s="112">
        <v>44561</v>
      </c>
      <c r="H35" s="14" t="s">
        <v>10</v>
      </c>
      <c r="I35" s="25" t="s">
        <v>11</v>
      </c>
      <c r="J35" s="25" t="s">
        <v>11</v>
      </c>
      <c r="K35" s="25" t="s">
        <v>11</v>
      </c>
      <c r="L35" s="25" t="s">
        <v>11</v>
      </c>
      <c r="M35" s="25" t="s">
        <v>11</v>
      </c>
      <c r="N35" s="25" t="s">
        <v>11</v>
      </c>
      <c r="O35" s="25" t="s">
        <v>11</v>
      </c>
      <c r="P35" s="25" t="s">
        <v>11</v>
      </c>
      <c r="Q35" s="26" t="s">
        <v>733</v>
      </c>
      <c r="R35" s="17" t="s">
        <v>730</v>
      </c>
      <c r="S35" s="321"/>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row>
    <row r="36" spans="1:261" s="5" customFormat="1" ht="214.05" customHeight="1" outlineLevel="1" x14ac:dyDescent="0.4">
      <c r="A36" s="139" t="s">
        <v>57</v>
      </c>
      <c r="B36" s="157" t="s">
        <v>440</v>
      </c>
      <c r="C36" s="111" t="s">
        <v>599</v>
      </c>
      <c r="D36" s="112">
        <v>44197</v>
      </c>
      <c r="E36" s="112">
        <v>44561</v>
      </c>
      <c r="F36" s="112">
        <v>44197</v>
      </c>
      <c r="G36" s="112">
        <v>44561</v>
      </c>
      <c r="H36" s="14" t="s">
        <v>10</v>
      </c>
      <c r="I36" s="25" t="s">
        <v>11</v>
      </c>
      <c r="J36" s="25" t="s">
        <v>11</v>
      </c>
      <c r="K36" s="25" t="s">
        <v>11</v>
      </c>
      <c r="L36" s="25" t="s">
        <v>11</v>
      </c>
      <c r="M36" s="25" t="s">
        <v>11</v>
      </c>
      <c r="N36" s="25" t="s">
        <v>11</v>
      </c>
      <c r="O36" s="25" t="s">
        <v>11</v>
      </c>
      <c r="P36" s="25" t="s">
        <v>11</v>
      </c>
      <c r="Q36" s="26" t="s">
        <v>716</v>
      </c>
      <c r="R36" s="17" t="s">
        <v>730</v>
      </c>
      <c r="S36" s="321"/>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row>
    <row r="37" spans="1:261" s="5" customFormat="1" ht="191.7" customHeight="1" outlineLevel="1" x14ac:dyDescent="0.4">
      <c r="A37" s="139" t="s">
        <v>58</v>
      </c>
      <c r="B37" s="157" t="s">
        <v>490</v>
      </c>
      <c r="C37" s="111" t="s">
        <v>599</v>
      </c>
      <c r="D37" s="112">
        <v>44197</v>
      </c>
      <c r="E37" s="112">
        <v>44561</v>
      </c>
      <c r="F37" s="112">
        <v>44197</v>
      </c>
      <c r="G37" s="112">
        <v>44561</v>
      </c>
      <c r="H37" s="14" t="s">
        <v>10</v>
      </c>
      <c r="I37" s="25" t="s">
        <v>11</v>
      </c>
      <c r="J37" s="25" t="s">
        <v>11</v>
      </c>
      <c r="K37" s="25" t="s">
        <v>11</v>
      </c>
      <c r="L37" s="25" t="s">
        <v>11</v>
      </c>
      <c r="M37" s="25" t="s">
        <v>11</v>
      </c>
      <c r="N37" s="25" t="s">
        <v>11</v>
      </c>
      <c r="O37" s="25" t="s">
        <v>11</v>
      </c>
      <c r="P37" s="25" t="s">
        <v>11</v>
      </c>
      <c r="Q37" s="120" t="s">
        <v>715</v>
      </c>
      <c r="R37" s="17" t="s">
        <v>730</v>
      </c>
      <c r="S37" s="321"/>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row>
    <row r="38" spans="1:261" s="5" customFormat="1" ht="190.2" customHeight="1" outlineLevel="1" x14ac:dyDescent="0.4">
      <c r="A38" s="139" t="s">
        <v>59</v>
      </c>
      <c r="B38" s="157" t="s">
        <v>476</v>
      </c>
      <c r="C38" s="155" t="s">
        <v>317</v>
      </c>
      <c r="D38" s="112">
        <v>44197</v>
      </c>
      <c r="E38" s="112">
        <v>44561</v>
      </c>
      <c r="F38" s="112">
        <v>44197</v>
      </c>
      <c r="G38" s="112">
        <v>44561</v>
      </c>
      <c r="H38" s="14" t="s">
        <v>8</v>
      </c>
      <c r="I38" s="22">
        <f>L38+N38+K38+M38+J38</f>
        <v>1371610.4000000001</v>
      </c>
      <c r="J38" s="22">
        <f>75909-6</f>
        <v>75903</v>
      </c>
      <c r="K38" s="22">
        <v>177200</v>
      </c>
      <c r="L38" s="22">
        <f>-17.7</f>
        <v>-17.7</v>
      </c>
      <c r="M38" s="22">
        <v>405394.8</v>
      </c>
      <c r="N38" s="22">
        <v>713130.3</v>
      </c>
      <c r="O38" s="22">
        <v>1367148.28</v>
      </c>
      <c r="P38" s="13">
        <f t="shared" si="18"/>
        <v>99.67468021531478</v>
      </c>
      <c r="Q38" s="120" t="s">
        <v>767</v>
      </c>
      <c r="R38" s="17" t="s">
        <v>730</v>
      </c>
      <c r="S38" s="321"/>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row>
    <row r="39" spans="1:261" s="7" customFormat="1" ht="184.95" hidden="1" customHeight="1" outlineLevel="1" x14ac:dyDescent="0.4">
      <c r="A39" s="134" t="s">
        <v>135</v>
      </c>
      <c r="B39" s="153" t="s">
        <v>137</v>
      </c>
      <c r="C39" s="136" t="s">
        <v>322</v>
      </c>
      <c r="D39" s="27">
        <v>44098</v>
      </c>
      <c r="E39" s="27">
        <v>44196</v>
      </c>
      <c r="F39" s="27"/>
      <c r="G39" s="27"/>
      <c r="H39" s="28" t="s">
        <v>8</v>
      </c>
      <c r="I39" s="160">
        <f>K39</f>
        <v>0</v>
      </c>
      <c r="J39" s="160"/>
      <c r="K39" s="160"/>
      <c r="L39" s="160"/>
      <c r="M39" s="160"/>
      <c r="N39" s="160"/>
      <c r="O39" s="160"/>
      <c r="P39" s="13" t="e">
        <f t="shared" si="18"/>
        <v>#DIV/0!</v>
      </c>
      <c r="Q39" s="29" t="s">
        <v>136</v>
      </c>
      <c r="R39" s="17" t="s">
        <v>731</v>
      </c>
      <c r="S39" s="322"/>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row>
    <row r="40" spans="1:261" s="5" customFormat="1" ht="158.55000000000001" customHeight="1" outlineLevel="1" x14ac:dyDescent="0.4">
      <c r="A40" s="139" t="s">
        <v>135</v>
      </c>
      <c r="B40" s="157" t="s">
        <v>602</v>
      </c>
      <c r="C40" s="111" t="s">
        <v>603</v>
      </c>
      <c r="D40" s="112">
        <v>44245</v>
      </c>
      <c r="E40" s="112">
        <v>44561</v>
      </c>
      <c r="F40" s="112">
        <v>44197</v>
      </c>
      <c r="G40" s="112">
        <v>44561</v>
      </c>
      <c r="H40" s="14" t="s">
        <v>10</v>
      </c>
      <c r="I40" s="25" t="s">
        <v>11</v>
      </c>
      <c r="J40" s="25" t="s">
        <v>11</v>
      </c>
      <c r="K40" s="25" t="s">
        <v>11</v>
      </c>
      <c r="L40" s="25" t="s">
        <v>11</v>
      </c>
      <c r="M40" s="25" t="s">
        <v>11</v>
      </c>
      <c r="N40" s="25" t="s">
        <v>11</v>
      </c>
      <c r="O40" s="25" t="s">
        <v>11</v>
      </c>
      <c r="P40" s="25" t="s">
        <v>11</v>
      </c>
      <c r="Q40" s="26" t="s">
        <v>601</v>
      </c>
      <c r="R40" s="17" t="s">
        <v>730</v>
      </c>
      <c r="S40" s="321"/>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row>
    <row r="41" spans="1:261" s="7" customFormat="1" ht="158.55000000000001" customHeight="1" outlineLevel="1" x14ac:dyDescent="0.4">
      <c r="A41" s="139" t="s">
        <v>475</v>
      </c>
      <c r="B41" s="30" t="s">
        <v>226</v>
      </c>
      <c r="C41" s="111" t="s">
        <v>603</v>
      </c>
      <c r="D41" s="112">
        <v>44245</v>
      </c>
      <c r="E41" s="112">
        <v>44561</v>
      </c>
      <c r="F41" s="112">
        <v>44245</v>
      </c>
      <c r="G41" s="112">
        <v>44561</v>
      </c>
      <c r="H41" s="14" t="s">
        <v>8</v>
      </c>
      <c r="I41" s="22">
        <f>L41+N41+K41+M41+J41</f>
        <v>30000</v>
      </c>
      <c r="J41" s="22"/>
      <c r="K41" s="22"/>
      <c r="L41" s="22">
        <v>30000</v>
      </c>
      <c r="M41" s="22"/>
      <c r="N41" s="22"/>
      <c r="O41" s="22">
        <v>30000</v>
      </c>
      <c r="P41" s="13">
        <f t="shared" si="18"/>
        <v>100</v>
      </c>
      <c r="Q41" s="31" t="s">
        <v>717</v>
      </c>
      <c r="R41" s="17" t="s">
        <v>730</v>
      </c>
      <c r="S41" s="322"/>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row>
    <row r="42" spans="1:261" s="5" customFormat="1" ht="155.55000000000001" customHeight="1" outlineLevel="1" x14ac:dyDescent="0.4">
      <c r="A42" s="139" t="s">
        <v>604</v>
      </c>
      <c r="B42" s="157" t="s">
        <v>605</v>
      </c>
      <c r="C42" s="111" t="s">
        <v>606</v>
      </c>
      <c r="D42" s="112">
        <v>44245</v>
      </c>
      <c r="E42" s="112">
        <v>44561</v>
      </c>
      <c r="F42" s="112"/>
      <c r="G42" s="112"/>
      <c r="H42" s="14" t="s">
        <v>10</v>
      </c>
      <c r="I42" s="25" t="s">
        <v>11</v>
      </c>
      <c r="J42" s="25" t="s">
        <v>11</v>
      </c>
      <c r="K42" s="25" t="s">
        <v>11</v>
      </c>
      <c r="L42" s="25" t="s">
        <v>11</v>
      </c>
      <c r="M42" s="25" t="s">
        <v>11</v>
      </c>
      <c r="N42" s="25" t="s">
        <v>11</v>
      </c>
      <c r="O42" s="25" t="s">
        <v>11</v>
      </c>
      <c r="P42" s="25" t="s">
        <v>11</v>
      </c>
      <c r="Q42" s="26" t="s">
        <v>609</v>
      </c>
      <c r="R42" s="17" t="s">
        <v>730</v>
      </c>
      <c r="S42" s="321"/>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row>
    <row r="43" spans="1:261" s="7" customFormat="1" ht="158.55000000000001" customHeight="1" outlineLevel="1" x14ac:dyDescent="0.4">
      <c r="A43" s="139" t="s">
        <v>607</v>
      </c>
      <c r="B43" s="30" t="s">
        <v>608</v>
      </c>
      <c r="C43" s="111" t="s">
        <v>606</v>
      </c>
      <c r="D43" s="112">
        <v>44245</v>
      </c>
      <c r="E43" s="112">
        <v>44561</v>
      </c>
      <c r="F43" s="112"/>
      <c r="G43" s="112"/>
      <c r="H43" s="14" t="s">
        <v>8</v>
      </c>
      <c r="I43" s="22">
        <f>L43+N43+K43+M43+J43</f>
        <v>133229.20000000001</v>
      </c>
      <c r="J43" s="22">
        <v>133229.20000000001</v>
      </c>
      <c r="K43" s="22"/>
      <c r="L43" s="22"/>
      <c r="M43" s="22"/>
      <c r="N43" s="22"/>
      <c r="O43" s="22">
        <v>127577.53</v>
      </c>
      <c r="P43" s="13">
        <f t="shared" si="18"/>
        <v>95.757934446802935</v>
      </c>
      <c r="Q43" s="31" t="s">
        <v>610</v>
      </c>
      <c r="R43" s="17" t="s">
        <v>730</v>
      </c>
      <c r="S43" s="322"/>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row>
    <row r="44" spans="1:261" s="5" customFormat="1" ht="113.4" customHeight="1" outlineLevel="1" x14ac:dyDescent="0.4">
      <c r="A44" s="32" t="s">
        <v>96</v>
      </c>
      <c r="B44" s="33" t="s">
        <v>138</v>
      </c>
      <c r="C44" s="252" t="s">
        <v>319</v>
      </c>
      <c r="D44" s="34">
        <v>44197</v>
      </c>
      <c r="E44" s="109">
        <v>44561</v>
      </c>
      <c r="F44" s="34">
        <v>44197</v>
      </c>
      <c r="G44" s="109">
        <v>44561</v>
      </c>
      <c r="H44" s="35" t="s">
        <v>6</v>
      </c>
      <c r="I44" s="36">
        <f>I45+I46+I47</f>
        <v>923417.33</v>
      </c>
      <c r="J44" s="36">
        <f t="shared" ref="J44:O44" si="20">J45+J46+J47</f>
        <v>0</v>
      </c>
      <c r="K44" s="36">
        <f t="shared" si="20"/>
        <v>0</v>
      </c>
      <c r="L44" s="36">
        <f t="shared" si="20"/>
        <v>0</v>
      </c>
      <c r="M44" s="36">
        <f t="shared" si="20"/>
        <v>3524.8</v>
      </c>
      <c r="N44" s="36">
        <f t="shared" si="20"/>
        <v>919892.53</v>
      </c>
      <c r="O44" s="36">
        <f t="shared" si="20"/>
        <v>1072869.1000000001</v>
      </c>
      <c r="P44" s="13">
        <f t="shared" si="18"/>
        <v>116.18463993956016</v>
      </c>
      <c r="Q44" s="133"/>
      <c r="R44" s="162"/>
      <c r="S44" s="321"/>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row>
    <row r="45" spans="1:261" s="5" customFormat="1" ht="56.4" customHeight="1" outlineLevel="1" x14ac:dyDescent="0.4">
      <c r="A45" s="32"/>
      <c r="B45" s="37"/>
      <c r="C45" s="297"/>
      <c r="D45" s="38"/>
      <c r="E45" s="39"/>
      <c r="F45" s="38"/>
      <c r="G45" s="39"/>
      <c r="H45" s="31" t="s">
        <v>8</v>
      </c>
      <c r="I45" s="22">
        <f t="shared" ref="I45:N45" si="21">I48</f>
        <v>59564.3</v>
      </c>
      <c r="J45" s="22">
        <f t="shared" si="21"/>
        <v>0</v>
      </c>
      <c r="K45" s="22">
        <f t="shared" si="21"/>
        <v>0</v>
      </c>
      <c r="L45" s="22">
        <f t="shared" si="21"/>
        <v>0</v>
      </c>
      <c r="M45" s="22">
        <f t="shared" si="21"/>
        <v>0</v>
      </c>
      <c r="N45" s="22">
        <f t="shared" si="21"/>
        <v>59564.3</v>
      </c>
      <c r="O45" s="22">
        <f>O48</f>
        <v>59564.3</v>
      </c>
      <c r="P45" s="13">
        <f t="shared" si="18"/>
        <v>100</v>
      </c>
      <c r="Q45" s="40"/>
      <c r="R45" s="163"/>
      <c r="S45" s="321"/>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row>
    <row r="46" spans="1:261" s="5" customFormat="1" ht="173.7" customHeight="1" outlineLevel="1" x14ac:dyDescent="0.4">
      <c r="A46" s="32"/>
      <c r="B46" s="37"/>
      <c r="C46" s="41"/>
      <c r="D46" s="38"/>
      <c r="E46" s="39"/>
      <c r="F46" s="38"/>
      <c r="G46" s="39"/>
      <c r="H46" s="31" t="s">
        <v>125</v>
      </c>
      <c r="I46" s="22">
        <f>I51</f>
        <v>3524.8</v>
      </c>
      <c r="J46" s="22">
        <f t="shared" ref="J46:O46" si="22">J51</f>
        <v>0</v>
      </c>
      <c r="K46" s="22">
        <f t="shared" si="22"/>
        <v>0</v>
      </c>
      <c r="L46" s="22">
        <f t="shared" si="22"/>
        <v>0</v>
      </c>
      <c r="M46" s="22">
        <f t="shared" si="22"/>
        <v>3524.8</v>
      </c>
      <c r="N46" s="22">
        <f t="shared" si="22"/>
        <v>0</v>
      </c>
      <c r="O46" s="22">
        <f t="shared" si="22"/>
        <v>3524.8</v>
      </c>
      <c r="P46" s="13">
        <f t="shared" si="18"/>
        <v>100</v>
      </c>
      <c r="Q46" s="40"/>
      <c r="R46" s="163"/>
      <c r="S46" s="321"/>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row>
    <row r="47" spans="1:261" s="5" customFormat="1" ht="45.45" customHeight="1" outlineLevel="1" x14ac:dyDescent="0.4">
      <c r="A47" s="42"/>
      <c r="B47" s="43"/>
      <c r="C47" s="44"/>
      <c r="D47" s="45"/>
      <c r="E47" s="158"/>
      <c r="F47" s="45"/>
      <c r="G47" s="158"/>
      <c r="H47" s="31" t="s">
        <v>131</v>
      </c>
      <c r="I47" s="22">
        <v>860328.23</v>
      </c>
      <c r="J47" s="22"/>
      <c r="K47" s="22"/>
      <c r="L47" s="22"/>
      <c r="M47" s="22"/>
      <c r="N47" s="22">
        <f>N50</f>
        <v>860328.23</v>
      </c>
      <c r="O47" s="22">
        <f>O52</f>
        <v>1009780</v>
      </c>
      <c r="P47" s="13">
        <f t="shared" si="18"/>
        <v>117.37148274211577</v>
      </c>
      <c r="Q47" s="46"/>
      <c r="R47" s="164"/>
      <c r="S47" s="321"/>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row>
    <row r="48" spans="1:261" s="5" customFormat="1" ht="222.6" customHeight="1" outlineLevel="1" x14ac:dyDescent="0.4">
      <c r="A48" s="115" t="s">
        <v>60</v>
      </c>
      <c r="B48" s="47" t="s">
        <v>143</v>
      </c>
      <c r="C48" s="118" t="s">
        <v>323</v>
      </c>
      <c r="D48" s="109">
        <v>44197</v>
      </c>
      <c r="E48" s="109">
        <v>44561</v>
      </c>
      <c r="F48" s="109">
        <v>44197</v>
      </c>
      <c r="G48" s="109">
        <v>44561</v>
      </c>
      <c r="H48" s="130" t="s">
        <v>8</v>
      </c>
      <c r="I48" s="22">
        <f>N48</f>
        <v>59564.3</v>
      </c>
      <c r="J48" s="22"/>
      <c r="K48" s="22"/>
      <c r="L48" s="22"/>
      <c r="M48" s="22"/>
      <c r="N48" s="22">
        <v>59564.3</v>
      </c>
      <c r="O48" s="22">
        <v>59564.3</v>
      </c>
      <c r="P48" s="13">
        <f t="shared" si="18"/>
        <v>100</v>
      </c>
      <c r="Q48" s="133" t="s">
        <v>724</v>
      </c>
      <c r="R48" s="17" t="s">
        <v>730</v>
      </c>
      <c r="S48" s="321"/>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row>
    <row r="49" spans="1:261" s="5" customFormat="1" ht="174.6" customHeight="1" outlineLevel="1" x14ac:dyDescent="0.4">
      <c r="A49" s="139" t="s">
        <v>61</v>
      </c>
      <c r="B49" s="157" t="s">
        <v>97</v>
      </c>
      <c r="C49" s="111" t="s">
        <v>323</v>
      </c>
      <c r="D49" s="112">
        <v>44197</v>
      </c>
      <c r="E49" s="112">
        <v>44561</v>
      </c>
      <c r="F49" s="112">
        <v>44197</v>
      </c>
      <c r="G49" s="112">
        <v>44561</v>
      </c>
      <c r="H49" s="14" t="s">
        <v>10</v>
      </c>
      <c r="I49" s="25" t="s">
        <v>11</v>
      </c>
      <c r="J49" s="25" t="s">
        <v>11</v>
      </c>
      <c r="K49" s="25" t="s">
        <v>11</v>
      </c>
      <c r="L49" s="25" t="s">
        <v>11</v>
      </c>
      <c r="M49" s="25" t="s">
        <v>11</v>
      </c>
      <c r="N49" s="25" t="s">
        <v>11</v>
      </c>
      <c r="O49" s="25" t="s">
        <v>11</v>
      </c>
      <c r="P49" s="25" t="s">
        <v>11</v>
      </c>
      <c r="Q49" s="120" t="s">
        <v>785</v>
      </c>
      <c r="R49" s="17" t="s">
        <v>730</v>
      </c>
      <c r="S49" s="321"/>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row>
    <row r="50" spans="1:261" s="5" customFormat="1" ht="45.6" customHeight="1" outlineLevel="1" x14ac:dyDescent="0.4">
      <c r="A50" s="115" t="s">
        <v>62</v>
      </c>
      <c r="B50" s="118" t="s">
        <v>142</v>
      </c>
      <c r="C50" s="47" t="s">
        <v>477</v>
      </c>
      <c r="D50" s="109">
        <v>44197</v>
      </c>
      <c r="E50" s="109">
        <v>44561</v>
      </c>
      <c r="F50" s="109">
        <v>44197</v>
      </c>
      <c r="G50" s="109">
        <v>44561</v>
      </c>
      <c r="H50" s="48" t="s">
        <v>6</v>
      </c>
      <c r="I50" s="22">
        <f>I51+I52</f>
        <v>863853.03</v>
      </c>
      <c r="J50" s="22">
        <f t="shared" ref="J50:O50" si="23">J51+J52</f>
        <v>0</v>
      </c>
      <c r="K50" s="22">
        <f t="shared" si="23"/>
        <v>0</v>
      </c>
      <c r="L50" s="22">
        <f t="shared" si="23"/>
        <v>0</v>
      </c>
      <c r="M50" s="22">
        <f t="shared" si="23"/>
        <v>3524.8</v>
      </c>
      <c r="N50" s="22">
        <f t="shared" si="23"/>
        <v>860328.23</v>
      </c>
      <c r="O50" s="22">
        <f t="shared" si="23"/>
        <v>1013304.8</v>
      </c>
      <c r="P50" s="13">
        <f t="shared" si="18"/>
        <v>117.30060146921058</v>
      </c>
      <c r="Q50" s="214" t="s">
        <v>725</v>
      </c>
      <c r="R50" s="162" t="s">
        <v>730</v>
      </c>
      <c r="S50" s="321"/>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row>
    <row r="51" spans="1:261" s="5" customFormat="1" ht="180.6" customHeight="1" outlineLevel="1" x14ac:dyDescent="0.4">
      <c r="A51" s="115"/>
      <c r="B51" s="118"/>
      <c r="C51" s="47" t="s">
        <v>478</v>
      </c>
      <c r="D51" s="109"/>
      <c r="E51" s="109"/>
      <c r="F51" s="109"/>
      <c r="G51" s="109"/>
      <c r="H51" s="130" t="s">
        <v>125</v>
      </c>
      <c r="I51" s="22">
        <f>N51+M51</f>
        <v>3524.8</v>
      </c>
      <c r="J51" s="22"/>
      <c r="K51" s="22"/>
      <c r="L51" s="22"/>
      <c r="M51" s="22">
        <v>3524.8</v>
      </c>
      <c r="N51" s="22">
        <v>0</v>
      </c>
      <c r="O51" s="22">
        <v>3524.8</v>
      </c>
      <c r="P51" s="13">
        <f t="shared" si="18"/>
        <v>100</v>
      </c>
      <c r="Q51" s="214"/>
      <c r="R51" s="163"/>
      <c r="S51" s="321"/>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row>
    <row r="52" spans="1:261" s="5" customFormat="1" ht="174.6" customHeight="1" outlineLevel="1" x14ac:dyDescent="0.4">
      <c r="A52" s="116"/>
      <c r="B52" s="119"/>
      <c r="C52" s="49"/>
      <c r="D52" s="110"/>
      <c r="E52" s="110"/>
      <c r="F52" s="110"/>
      <c r="G52" s="110"/>
      <c r="H52" s="14" t="s">
        <v>104</v>
      </c>
      <c r="I52" s="22">
        <v>860328.23</v>
      </c>
      <c r="J52" s="22"/>
      <c r="K52" s="22"/>
      <c r="L52" s="22"/>
      <c r="M52" s="22"/>
      <c r="N52" s="22">
        <v>860328.23</v>
      </c>
      <c r="O52" s="22">
        <v>1009780</v>
      </c>
      <c r="P52" s="13">
        <f t="shared" si="18"/>
        <v>117.37148274211577</v>
      </c>
      <c r="Q52" s="215"/>
      <c r="R52" s="164"/>
      <c r="S52" s="321"/>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row>
    <row r="53" spans="1:261" s="5" customFormat="1" ht="154.19999999999999" customHeight="1" outlineLevel="1" x14ac:dyDescent="0.4">
      <c r="A53" s="116" t="s">
        <v>154</v>
      </c>
      <c r="B53" s="49" t="s">
        <v>144</v>
      </c>
      <c r="C53" s="119" t="s">
        <v>324</v>
      </c>
      <c r="D53" s="110">
        <v>44197</v>
      </c>
      <c r="E53" s="110">
        <v>44561</v>
      </c>
      <c r="F53" s="110">
        <v>44197</v>
      </c>
      <c r="G53" s="110">
        <v>44561</v>
      </c>
      <c r="H53" s="132" t="s">
        <v>10</v>
      </c>
      <c r="I53" s="22" t="s">
        <v>134</v>
      </c>
      <c r="J53" s="22" t="s">
        <v>134</v>
      </c>
      <c r="K53" s="22" t="s">
        <v>134</v>
      </c>
      <c r="L53" s="22" t="s">
        <v>134</v>
      </c>
      <c r="M53" s="22" t="s">
        <v>134</v>
      </c>
      <c r="N53" s="22" t="s">
        <v>134</v>
      </c>
      <c r="O53" s="22" t="s">
        <v>134</v>
      </c>
      <c r="P53" s="22" t="s">
        <v>134</v>
      </c>
      <c r="Q53" s="120" t="s">
        <v>784</v>
      </c>
      <c r="R53" s="17" t="s">
        <v>730</v>
      </c>
      <c r="S53" s="321"/>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row>
    <row r="54" spans="1:261" s="50" customFormat="1" ht="115.2" customHeight="1" outlineLevel="1" x14ac:dyDescent="0.4">
      <c r="A54" s="240" t="s">
        <v>63</v>
      </c>
      <c r="B54" s="170" t="s">
        <v>441</v>
      </c>
      <c r="C54" s="298" t="s">
        <v>325</v>
      </c>
      <c r="D54" s="165">
        <v>44197</v>
      </c>
      <c r="E54" s="165">
        <v>44439</v>
      </c>
      <c r="F54" s="108"/>
      <c r="G54" s="108"/>
      <c r="H54" s="157" t="s">
        <v>6</v>
      </c>
      <c r="I54" s="15">
        <f>I55</f>
        <v>100</v>
      </c>
      <c r="J54" s="15">
        <f t="shared" ref="J54:O54" si="24">J55</f>
        <v>0</v>
      </c>
      <c r="K54" s="15">
        <f t="shared" si="24"/>
        <v>0</v>
      </c>
      <c r="L54" s="15">
        <f t="shared" si="24"/>
        <v>100</v>
      </c>
      <c r="M54" s="15">
        <f t="shared" si="24"/>
        <v>0</v>
      </c>
      <c r="N54" s="15">
        <f t="shared" si="24"/>
        <v>0</v>
      </c>
      <c r="O54" s="15">
        <f t="shared" si="24"/>
        <v>100</v>
      </c>
      <c r="P54" s="13">
        <f t="shared" si="18"/>
        <v>100</v>
      </c>
      <c r="Q54" s="300"/>
      <c r="R54" s="162"/>
      <c r="S54" s="321"/>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row>
    <row r="55" spans="1:261" s="50" customFormat="1" ht="19.350000000000001" customHeight="1" outlineLevel="1" x14ac:dyDescent="0.4">
      <c r="A55" s="240"/>
      <c r="B55" s="170"/>
      <c r="C55" s="299"/>
      <c r="D55" s="167"/>
      <c r="E55" s="167"/>
      <c r="F55" s="110"/>
      <c r="G55" s="110"/>
      <c r="H55" s="157" t="s">
        <v>8</v>
      </c>
      <c r="I55" s="15">
        <f>I57</f>
        <v>100</v>
      </c>
      <c r="J55" s="15">
        <f t="shared" ref="J55:O55" si="25">J57</f>
        <v>0</v>
      </c>
      <c r="K55" s="15">
        <f t="shared" si="25"/>
        <v>0</v>
      </c>
      <c r="L55" s="15">
        <f t="shared" si="25"/>
        <v>100</v>
      </c>
      <c r="M55" s="15">
        <f t="shared" si="25"/>
        <v>0</v>
      </c>
      <c r="N55" s="15">
        <f t="shared" si="25"/>
        <v>0</v>
      </c>
      <c r="O55" s="15">
        <f t="shared" si="25"/>
        <v>100</v>
      </c>
      <c r="P55" s="13">
        <f t="shared" si="18"/>
        <v>100</v>
      </c>
      <c r="Q55" s="300"/>
      <c r="R55" s="164"/>
      <c r="S55" s="321"/>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row>
    <row r="56" spans="1:261" s="50" customFormat="1" ht="144.6" customHeight="1" outlineLevel="1" x14ac:dyDescent="0.4">
      <c r="A56" s="139" t="s">
        <v>64</v>
      </c>
      <c r="B56" s="157" t="s">
        <v>442</v>
      </c>
      <c r="C56" s="157" t="s">
        <v>325</v>
      </c>
      <c r="D56" s="112">
        <v>44197</v>
      </c>
      <c r="E56" s="112">
        <v>44337</v>
      </c>
      <c r="F56" s="112"/>
      <c r="G56" s="112"/>
      <c r="H56" s="14" t="s">
        <v>10</v>
      </c>
      <c r="I56" s="25" t="s">
        <v>11</v>
      </c>
      <c r="J56" s="25" t="s">
        <v>11</v>
      </c>
      <c r="K56" s="25" t="s">
        <v>11</v>
      </c>
      <c r="L56" s="25" t="s">
        <v>11</v>
      </c>
      <c r="M56" s="25" t="s">
        <v>11</v>
      </c>
      <c r="N56" s="25" t="s">
        <v>11</v>
      </c>
      <c r="O56" s="25" t="s">
        <v>11</v>
      </c>
      <c r="P56" s="25" t="s">
        <v>11</v>
      </c>
      <c r="Q56" s="120" t="s">
        <v>726</v>
      </c>
      <c r="R56" s="17" t="s">
        <v>730</v>
      </c>
      <c r="S56" s="321"/>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row>
    <row r="57" spans="1:261" s="50" customFormat="1" ht="147.75" customHeight="1" outlineLevel="1" x14ac:dyDescent="0.4">
      <c r="A57" s="139" t="s">
        <v>65</v>
      </c>
      <c r="B57" s="157" t="s">
        <v>443</v>
      </c>
      <c r="C57" s="157" t="s">
        <v>325</v>
      </c>
      <c r="D57" s="112">
        <v>44337</v>
      </c>
      <c r="E57" s="112">
        <v>44439</v>
      </c>
      <c r="F57" s="112"/>
      <c r="G57" s="112"/>
      <c r="H57" s="157" t="s">
        <v>8</v>
      </c>
      <c r="I57" s="15">
        <f>N57+M57+L57+K57</f>
        <v>100</v>
      </c>
      <c r="J57" s="15"/>
      <c r="K57" s="15"/>
      <c r="L57" s="15">
        <v>100</v>
      </c>
      <c r="M57" s="15"/>
      <c r="N57" s="15">
        <v>0</v>
      </c>
      <c r="O57" s="15">
        <v>100</v>
      </c>
      <c r="P57" s="13">
        <f t="shared" si="18"/>
        <v>100</v>
      </c>
      <c r="Q57" s="120" t="s">
        <v>727</v>
      </c>
      <c r="R57" s="17" t="s">
        <v>730</v>
      </c>
      <c r="S57" s="321"/>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row>
    <row r="58" spans="1:261" s="7" customFormat="1" ht="25.5" hidden="1" customHeight="1" outlineLevel="1" x14ac:dyDescent="0.4">
      <c r="A58" s="282" t="s">
        <v>63</v>
      </c>
      <c r="B58" s="225" t="s">
        <v>216</v>
      </c>
      <c r="C58" s="224" t="s">
        <v>185</v>
      </c>
      <c r="D58" s="228">
        <v>44245</v>
      </c>
      <c r="E58" s="228">
        <v>44561</v>
      </c>
      <c r="F58" s="137"/>
      <c r="G58" s="137"/>
      <c r="H58" s="51" t="s">
        <v>6</v>
      </c>
      <c r="I58" s="160">
        <f>I59+I60+I61</f>
        <v>0</v>
      </c>
      <c r="J58" s="160"/>
      <c r="K58" s="160"/>
      <c r="L58" s="160"/>
      <c r="M58" s="160"/>
      <c r="N58" s="160">
        <f>N59+N60+N61</f>
        <v>0</v>
      </c>
      <c r="O58" s="160"/>
      <c r="P58" s="13" t="e">
        <f t="shared" si="18"/>
        <v>#DIV/0!</v>
      </c>
      <c r="Q58" s="295"/>
      <c r="R58" s="17"/>
      <c r="S58" s="322"/>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row>
    <row r="59" spans="1:261" s="7" customFormat="1" ht="25.5" hidden="1" customHeight="1" outlineLevel="1" x14ac:dyDescent="0.4">
      <c r="A59" s="282"/>
      <c r="B59" s="293"/>
      <c r="C59" s="267"/>
      <c r="D59" s="228"/>
      <c r="E59" s="228"/>
      <c r="F59" s="137"/>
      <c r="G59" s="137"/>
      <c r="H59" s="51" t="s">
        <v>7</v>
      </c>
      <c r="I59" s="160">
        <f>N59+M59</f>
        <v>0</v>
      </c>
      <c r="J59" s="160"/>
      <c r="K59" s="160"/>
      <c r="L59" s="160"/>
      <c r="M59" s="160"/>
      <c r="N59" s="160">
        <v>0</v>
      </c>
      <c r="O59" s="160"/>
      <c r="P59" s="13" t="e">
        <f t="shared" si="18"/>
        <v>#DIV/0!</v>
      </c>
      <c r="Q59" s="296"/>
      <c r="R59" s="17"/>
      <c r="S59" s="322"/>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row>
    <row r="60" spans="1:261" s="7" customFormat="1" ht="34.950000000000003" hidden="1" customHeight="1" outlineLevel="1" x14ac:dyDescent="0.4">
      <c r="A60" s="282"/>
      <c r="B60" s="293"/>
      <c r="C60" s="267"/>
      <c r="D60" s="228"/>
      <c r="E60" s="228"/>
      <c r="F60" s="137"/>
      <c r="G60" s="137"/>
      <c r="H60" s="51" t="s">
        <v>8</v>
      </c>
      <c r="I60" s="160">
        <f>I66</f>
        <v>0</v>
      </c>
      <c r="J60" s="160"/>
      <c r="K60" s="160"/>
      <c r="L60" s="160"/>
      <c r="M60" s="160"/>
      <c r="N60" s="160"/>
      <c r="O60" s="160"/>
      <c r="P60" s="13" t="e">
        <f t="shared" si="18"/>
        <v>#DIV/0!</v>
      </c>
      <c r="Q60" s="296"/>
      <c r="R60" s="17"/>
      <c r="S60" s="322"/>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row>
    <row r="61" spans="1:261" s="7" customFormat="1" ht="66.45" hidden="1" customHeight="1" outlineLevel="1" x14ac:dyDescent="0.4">
      <c r="A61" s="282"/>
      <c r="B61" s="294"/>
      <c r="C61" s="267"/>
      <c r="D61" s="228"/>
      <c r="E61" s="228"/>
      <c r="F61" s="137"/>
      <c r="G61" s="137"/>
      <c r="H61" s="51" t="s">
        <v>9</v>
      </c>
      <c r="I61" s="160">
        <f>N61+M61</f>
        <v>0</v>
      </c>
      <c r="J61" s="160"/>
      <c r="K61" s="160"/>
      <c r="L61" s="160"/>
      <c r="M61" s="160"/>
      <c r="N61" s="160"/>
      <c r="O61" s="160"/>
      <c r="P61" s="13" t="e">
        <f t="shared" si="18"/>
        <v>#DIV/0!</v>
      </c>
      <c r="Q61" s="281"/>
      <c r="R61" s="17"/>
      <c r="S61" s="322"/>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row>
    <row r="62" spans="1:261" s="7" customFormat="1" ht="42" hidden="1" customHeight="1" outlineLevel="1" x14ac:dyDescent="0.4">
      <c r="A62" s="282" t="s">
        <v>64</v>
      </c>
      <c r="B62" s="283" t="s">
        <v>217</v>
      </c>
      <c r="C62" s="224" t="s">
        <v>185</v>
      </c>
      <c r="D62" s="228">
        <v>44245</v>
      </c>
      <c r="E62" s="228">
        <v>44561</v>
      </c>
      <c r="F62" s="27"/>
      <c r="G62" s="27"/>
      <c r="H62" s="285" t="s">
        <v>10</v>
      </c>
      <c r="I62" s="319" t="s">
        <v>134</v>
      </c>
      <c r="J62" s="160"/>
      <c r="K62" s="160"/>
      <c r="L62" s="160"/>
      <c r="M62" s="160"/>
      <c r="N62" s="160"/>
      <c r="O62" s="160"/>
      <c r="P62" s="13" t="e">
        <f t="shared" si="18"/>
        <v>#VALUE!</v>
      </c>
      <c r="Q62" s="295"/>
      <c r="R62" s="17"/>
      <c r="S62" s="322"/>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row>
    <row r="63" spans="1:261" s="7" customFormat="1" ht="43.2" hidden="1" customHeight="1" outlineLevel="1" x14ac:dyDescent="0.4">
      <c r="A63" s="229"/>
      <c r="B63" s="284"/>
      <c r="C63" s="267"/>
      <c r="D63" s="229"/>
      <c r="E63" s="229"/>
      <c r="F63" s="52"/>
      <c r="G63" s="52"/>
      <c r="H63" s="286"/>
      <c r="I63" s="320"/>
      <c r="J63" s="161"/>
      <c r="K63" s="160"/>
      <c r="L63" s="160"/>
      <c r="M63" s="160"/>
      <c r="N63" s="160"/>
      <c r="O63" s="160"/>
      <c r="P63" s="13" t="e">
        <f t="shared" si="18"/>
        <v>#DIV/0!</v>
      </c>
      <c r="Q63" s="296"/>
      <c r="R63" s="17"/>
      <c r="S63" s="322"/>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row>
    <row r="64" spans="1:261" s="7" customFormat="1" ht="95.4" hidden="1" customHeight="1" outlineLevel="1" x14ac:dyDescent="0.4">
      <c r="A64" s="229"/>
      <c r="B64" s="284"/>
      <c r="C64" s="267"/>
      <c r="D64" s="229"/>
      <c r="E64" s="229"/>
      <c r="F64" s="53"/>
      <c r="G64" s="53"/>
      <c r="H64" s="287"/>
      <c r="I64" s="320"/>
      <c r="J64" s="161"/>
      <c r="K64" s="160"/>
      <c r="L64" s="160"/>
      <c r="M64" s="160"/>
      <c r="N64" s="160">
        <v>0</v>
      </c>
      <c r="O64" s="160"/>
      <c r="P64" s="13" t="e">
        <f t="shared" si="18"/>
        <v>#DIV/0!</v>
      </c>
      <c r="Q64" s="281"/>
      <c r="R64" s="17"/>
      <c r="S64" s="322"/>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row>
    <row r="65" spans="1:261" s="7" customFormat="1" ht="81.45" hidden="1" customHeight="1" outlineLevel="1" x14ac:dyDescent="0.4">
      <c r="A65" s="272" t="s">
        <v>65</v>
      </c>
      <c r="B65" s="274" t="s">
        <v>218</v>
      </c>
      <c r="C65" s="276" t="s">
        <v>185</v>
      </c>
      <c r="D65" s="278">
        <v>44245</v>
      </c>
      <c r="E65" s="278">
        <v>44561</v>
      </c>
      <c r="F65" s="148"/>
      <c r="G65" s="148"/>
      <c r="H65" s="51" t="s">
        <v>6</v>
      </c>
      <c r="I65" s="160">
        <f>I66</f>
        <v>0</v>
      </c>
      <c r="J65" s="160"/>
      <c r="K65" s="160"/>
      <c r="L65" s="160"/>
      <c r="M65" s="160"/>
      <c r="N65" s="160"/>
      <c r="O65" s="160"/>
      <c r="P65" s="13" t="e">
        <f t="shared" si="18"/>
        <v>#DIV/0!</v>
      </c>
      <c r="Q65" s="280" t="s">
        <v>219</v>
      </c>
      <c r="R65" s="17"/>
      <c r="S65" s="322"/>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row>
    <row r="66" spans="1:261" s="7" customFormat="1" ht="46.2" hidden="1" customHeight="1" outlineLevel="1" x14ac:dyDescent="0.4">
      <c r="A66" s="273"/>
      <c r="B66" s="275"/>
      <c r="C66" s="277"/>
      <c r="D66" s="279"/>
      <c r="E66" s="279"/>
      <c r="F66" s="149"/>
      <c r="G66" s="149"/>
      <c r="H66" s="51" t="s">
        <v>8</v>
      </c>
      <c r="I66" s="160"/>
      <c r="J66" s="160"/>
      <c r="K66" s="160"/>
      <c r="L66" s="160"/>
      <c r="M66" s="160">
        <v>30000</v>
      </c>
      <c r="N66" s="160"/>
      <c r="O66" s="160"/>
      <c r="P66" s="13" t="e">
        <f t="shared" si="18"/>
        <v>#DIV/0!</v>
      </c>
      <c r="Q66" s="281"/>
      <c r="R66" s="17"/>
      <c r="S66" s="322"/>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row>
    <row r="67" spans="1:261" s="50" customFormat="1" ht="48.6" customHeight="1" outlineLevel="1" x14ac:dyDescent="0.4">
      <c r="A67" s="240" t="s">
        <v>155</v>
      </c>
      <c r="B67" s="170" t="s">
        <v>126</v>
      </c>
      <c r="C67" s="170" t="s">
        <v>315</v>
      </c>
      <c r="D67" s="165">
        <v>44197</v>
      </c>
      <c r="E67" s="165">
        <v>44561</v>
      </c>
      <c r="F67" s="165">
        <v>44197</v>
      </c>
      <c r="G67" s="165">
        <v>44561</v>
      </c>
      <c r="H67" s="157" t="s">
        <v>6</v>
      </c>
      <c r="I67" s="22">
        <v>98373.95299999998</v>
      </c>
      <c r="J67" s="22"/>
      <c r="K67" s="22">
        <v>98373.95299999998</v>
      </c>
      <c r="L67" s="22"/>
      <c r="M67" s="22"/>
      <c r="N67" s="22"/>
      <c r="O67" s="22">
        <f>O68+O69</f>
        <v>80557.047949999978</v>
      </c>
      <c r="P67" s="13">
        <f t="shared" si="18"/>
        <v>81.888594992213029</v>
      </c>
      <c r="Q67" s="182"/>
      <c r="R67" s="162"/>
      <c r="S67" s="321"/>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row>
    <row r="68" spans="1:261" s="50" customFormat="1" ht="31.65" customHeight="1" outlineLevel="1" x14ac:dyDescent="0.4">
      <c r="A68" s="240"/>
      <c r="B68" s="170"/>
      <c r="C68" s="171"/>
      <c r="D68" s="166"/>
      <c r="E68" s="166"/>
      <c r="F68" s="166"/>
      <c r="G68" s="166"/>
      <c r="H68" s="157" t="s">
        <v>8</v>
      </c>
      <c r="I68" s="22">
        <v>93304.7</v>
      </c>
      <c r="J68" s="22"/>
      <c r="K68" s="22">
        <v>93304.7</v>
      </c>
      <c r="L68" s="22"/>
      <c r="M68" s="22"/>
      <c r="N68" s="22"/>
      <c r="O68" s="22">
        <f>O73</f>
        <v>76376.252669999973</v>
      </c>
      <c r="P68" s="13">
        <f t="shared" si="18"/>
        <v>81.85681178975976</v>
      </c>
      <c r="Q68" s="182"/>
      <c r="R68" s="163"/>
      <c r="S68" s="321"/>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row>
    <row r="69" spans="1:261" s="50" customFormat="1" ht="105" customHeight="1" outlineLevel="1" x14ac:dyDescent="0.4">
      <c r="A69" s="240"/>
      <c r="B69" s="170"/>
      <c r="C69" s="171"/>
      <c r="D69" s="167"/>
      <c r="E69" s="167"/>
      <c r="F69" s="167"/>
      <c r="G69" s="167"/>
      <c r="H69" s="157" t="s">
        <v>9</v>
      </c>
      <c r="I69" s="22">
        <v>5069.2530000000024</v>
      </c>
      <c r="J69" s="22"/>
      <c r="K69" s="22">
        <v>5069.2530000000024</v>
      </c>
      <c r="L69" s="22"/>
      <c r="M69" s="22"/>
      <c r="N69" s="22"/>
      <c r="O69" s="22">
        <f>O74</f>
        <v>4180.7952800000012</v>
      </c>
      <c r="P69" s="13">
        <f t="shared" si="18"/>
        <v>82.473596800159683</v>
      </c>
      <c r="Q69" s="182"/>
      <c r="R69" s="164"/>
      <c r="S69" s="321"/>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row>
    <row r="70" spans="1:261" s="50" customFormat="1" ht="249" customHeight="1" outlineLevel="1" x14ac:dyDescent="0.4">
      <c r="A70" s="139" t="s">
        <v>156</v>
      </c>
      <c r="B70" s="111" t="s">
        <v>127</v>
      </c>
      <c r="C70" s="111" t="s">
        <v>288</v>
      </c>
      <c r="D70" s="112">
        <v>44197</v>
      </c>
      <c r="E70" s="112">
        <v>44561</v>
      </c>
      <c r="F70" s="112">
        <v>44197</v>
      </c>
      <c r="G70" s="112">
        <v>44561</v>
      </c>
      <c r="H70" s="157" t="s">
        <v>10</v>
      </c>
      <c r="I70" s="22" t="s">
        <v>11</v>
      </c>
      <c r="J70" s="22" t="s">
        <v>11</v>
      </c>
      <c r="K70" s="22" t="s">
        <v>11</v>
      </c>
      <c r="L70" s="22" t="s">
        <v>11</v>
      </c>
      <c r="M70" s="22" t="s">
        <v>11</v>
      </c>
      <c r="N70" s="22" t="s">
        <v>11</v>
      </c>
      <c r="O70" s="22" t="s">
        <v>11</v>
      </c>
      <c r="P70" s="22" t="s">
        <v>11</v>
      </c>
      <c r="Q70" s="120" t="s">
        <v>201</v>
      </c>
      <c r="R70" s="17" t="s">
        <v>730</v>
      </c>
      <c r="S70" s="321"/>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row>
    <row r="71" spans="1:261" s="7" customFormat="1" ht="233.55" customHeight="1" outlineLevel="1" x14ac:dyDescent="0.4">
      <c r="A71" s="139" t="s">
        <v>161</v>
      </c>
      <c r="B71" s="111" t="s">
        <v>311</v>
      </c>
      <c r="C71" s="111" t="s">
        <v>288</v>
      </c>
      <c r="D71" s="112">
        <v>44279</v>
      </c>
      <c r="E71" s="112">
        <v>44561</v>
      </c>
      <c r="F71" s="112">
        <v>44279</v>
      </c>
      <c r="G71" s="112">
        <v>44561</v>
      </c>
      <c r="H71" s="157" t="s">
        <v>10</v>
      </c>
      <c r="I71" s="22" t="s">
        <v>11</v>
      </c>
      <c r="J71" s="22" t="s">
        <v>11</v>
      </c>
      <c r="K71" s="22" t="s">
        <v>11</v>
      </c>
      <c r="L71" s="22" t="s">
        <v>11</v>
      </c>
      <c r="M71" s="22" t="s">
        <v>11</v>
      </c>
      <c r="N71" s="22" t="s">
        <v>11</v>
      </c>
      <c r="O71" s="22" t="s">
        <v>11</v>
      </c>
      <c r="P71" s="22" t="s">
        <v>11</v>
      </c>
      <c r="Q71" s="54" t="s">
        <v>202</v>
      </c>
      <c r="R71" s="17" t="s">
        <v>730</v>
      </c>
      <c r="S71" s="322"/>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row>
    <row r="72" spans="1:261" s="7" customFormat="1" ht="32.1" customHeight="1" outlineLevel="1" x14ac:dyDescent="0.4">
      <c r="A72" s="240" t="s">
        <v>375</v>
      </c>
      <c r="B72" s="170" t="s">
        <v>128</v>
      </c>
      <c r="C72" s="170" t="s">
        <v>317</v>
      </c>
      <c r="D72" s="172">
        <v>44279</v>
      </c>
      <c r="E72" s="172">
        <v>44561</v>
      </c>
      <c r="F72" s="172">
        <v>44279</v>
      </c>
      <c r="G72" s="172">
        <v>44561</v>
      </c>
      <c r="H72" s="157" t="s">
        <v>6</v>
      </c>
      <c r="I72" s="22">
        <f>I73+I74</f>
        <v>98373.951000000001</v>
      </c>
      <c r="J72" s="22">
        <f t="shared" ref="J72:O72" si="26">J73+J74</f>
        <v>98373.95299999998</v>
      </c>
      <c r="K72" s="22">
        <f t="shared" si="26"/>
        <v>160</v>
      </c>
      <c r="L72" s="22">
        <f t="shared" si="26"/>
        <v>0</v>
      </c>
      <c r="M72" s="22">
        <f t="shared" si="26"/>
        <v>0</v>
      </c>
      <c r="N72" s="22">
        <f t="shared" si="26"/>
        <v>0</v>
      </c>
      <c r="O72" s="22">
        <f t="shared" si="26"/>
        <v>80557.047949999978</v>
      </c>
      <c r="P72" s="13">
        <f t="shared" si="18"/>
        <v>81.88859665705607</v>
      </c>
      <c r="Q72" s="182" t="s">
        <v>203</v>
      </c>
      <c r="R72" s="162" t="s">
        <v>734</v>
      </c>
      <c r="S72" s="322"/>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row>
    <row r="73" spans="1:261" s="7" customFormat="1" ht="22.5" customHeight="1" outlineLevel="1" x14ac:dyDescent="0.4">
      <c r="A73" s="240"/>
      <c r="B73" s="170"/>
      <c r="C73" s="171"/>
      <c r="D73" s="172"/>
      <c r="E73" s="172"/>
      <c r="F73" s="172"/>
      <c r="G73" s="172"/>
      <c r="H73" s="157" t="s">
        <v>8</v>
      </c>
      <c r="I73" s="22">
        <f>I76+I79+I82+I85+I88+I91+I94+I97+I100+I103+I106+I109+I112+I115+I118+I121+I124+I127+I130+I133+I136+I139+I142+I145+I148+I151+I154+I157+I160+I163+I166+I169+I172+I175+I178+I181+I184+I187+I190+I193+I196+I199+I202+I205+I208+I211+I214+I217+I220+I223+I226+I229+I232+I235+I238+I241+I244+I247+I250+I253+I256+I259+I262+I265+I268+I271+I274+I277+I280++I283+I286+I289+I292+I295+I298+I301+I304+I307+I310+I313+I319+I322+I325+I328+I331+I334+I337+I340+I343+I346+I349+I352+I355+I358+I361+I364+I367+I370+I316+I373+I376</f>
        <v>93304.7</v>
      </c>
      <c r="J73" s="22">
        <f t="shared" ref="J73:N73" si="27">J76+J79+J82+J85+J88+J91+J94+J97+J100+J103+J106+J109+J112+J115+J118+J121+J124+J127+J130+J133+J136+J139+J142+J145+J148+J151+J154+J157+J160+J163+J166+J169+J172+J175+J178+J181+J184+J187+J190+J193+J196+J199+J202+J205+J208+J211+J214+J217+J220+J223+J226+J229+J232+J235+J238+J241+J244+J247+J250+J253+J256+J259+J262+J265+J268+J271+J274+J277+J280++J283+J286+J289+J292+J295+J298+J301+J304+J307+J310+J313+J319+J322+J325+J328+J331+J334+J337+J340+J343+J346+J349+J352+J355+J358+J361+J364+J367+J370+J316+J373+J376</f>
        <v>93304.699999999983</v>
      </c>
      <c r="K73" s="22">
        <f t="shared" si="27"/>
        <v>152</v>
      </c>
      <c r="L73" s="22">
        <f t="shared" si="27"/>
        <v>0</v>
      </c>
      <c r="M73" s="22">
        <f t="shared" si="27"/>
        <v>0</v>
      </c>
      <c r="N73" s="22">
        <f t="shared" si="27"/>
        <v>0</v>
      </c>
      <c r="O73" s="22">
        <f>O76+O79+O82+O85+O88+O91+O94+O97+O100+O103+O106+O109+O112+O115+O118+O121+O124+O127+O130+O133+O136+O139+O142+O145+O148+O151+O154+O157+O160+O163+O166+O169+O172+O175+O178+O181+O184+O187+O190+O193+O196+O199+O202+O205+O208+O211+O214+O217+O220+O223+O226+O229+O232+O235+O238+O241+O244+O247+O250+O253+O256+O259+O262+O265+O268+O271+O274+O277+O280++O283+O286+O289+O292+O295+O298+O301+O304+O307+O310+O313+O319+O322+O325+O328+O331+O334+O337+O340+O343+O346+O349+O352+O355+O358+O361+O364+O367+O370+O316+O373+O376</f>
        <v>76376.252669999973</v>
      </c>
      <c r="P73" s="13">
        <f t="shared" si="18"/>
        <v>81.85681178975976</v>
      </c>
      <c r="Q73" s="182"/>
      <c r="R73" s="163"/>
      <c r="S73" s="322"/>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row>
    <row r="74" spans="1:261" s="7" customFormat="1" ht="82.8" customHeight="1" outlineLevel="1" x14ac:dyDescent="0.4">
      <c r="A74" s="240"/>
      <c r="B74" s="170"/>
      <c r="C74" s="171"/>
      <c r="D74" s="172"/>
      <c r="E74" s="172"/>
      <c r="F74" s="172"/>
      <c r="G74" s="172"/>
      <c r="H74" s="157" t="s">
        <v>9</v>
      </c>
      <c r="I74" s="22">
        <f>I77+I80+I83+I86+I89+I92+I95+I98+I101+I104+I107+I110+I113+I116+I119+I122+I125+I128+I131+I134+I137+I140+I143+I146+I149+I152+I155+I158+I161+I164+I167+I170+I173+I176+I179+I182+I185+I188+I191+I194+I197+I200+I203+I206+I209+I212+I215+I218+I221+I224+I227+I230+I233+I236+I239+I242+I245+I248+I251+I254+I257+I260+I263+I266+I269+I272+I275+I278+I281++I284+I287+I290+I293+I296+I299+I302+I305+I308+I311+I314+I320+I323+I326+I329+I332+I335+I338+I341+I344+I347+I350+I353+I356+I359+I362+I365+I368+I371+I317+I374+I377</f>
        <v>5069.2510000000011</v>
      </c>
      <c r="J74" s="22">
        <f t="shared" ref="J74:N74" si="28">J77+J80+J83+J86+J89+J92+J95+J98+J101+J104+J107+J110+J113+J116+J119+J122+J125+J128+J131+J134+J137+J140+J143+J146+J149+J152+J155+J158+J161+J164+J167+J170+J173+J176+J179+J182+J185+J188+J191+J194+J197+J200+J203+J206+J209+J212+J215+J218+J221+J224+J227+J230+J233+J236+J239+J242+J245+J248+J251+J254+J257+J260+J263+J266+J269+J272+J275+J278+J281++J284+J287+J290+J293+J296+J299+J302+J305+J308+J311+J314+J320+J323+J326+J329+J332+J335+J338+J341+J344+J347+J350+J353+J356+J359+J362+J365+J368+J371+J317+J374+J377</f>
        <v>5069.2530000000024</v>
      </c>
      <c r="K74" s="22">
        <f t="shared" si="28"/>
        <v>8</v>
      </c>
      <c r="L74" s="22">
        <f t="shared" si="28"/>
        <v>0</v>
      </c>
      <c r="M74" s="22">
        <f t="shared" si="28"/>
        <v>0</v>
      </c>
      <c r="N74" s="22">
        <f t="shared" si="28"/>
        <v>0</v>
      </c>
      <c r="O74" s="22">
        <f>O77+O80+O83+O86+O89+O92+O95+O98+O101+O104+O107+O110+O113+O116+O119+O122+O125+O128+O131+O134+O137+O140+O143+O146+O149+O152+O155+O158+O161+O164+O167+O170+O173+O176+O179+O182+O185+O188+O191+O194+O197+O200+O203+O206+O209+O212+O215+O218+O221+O224+O227+O230+O233+O236+O239+O242+O245+O248+O251+O254+O257+O260+O263+O266+O269+O272+O275+O278+O281++O284+O287+O290+O293+O296+O299+O302+O305+O308+O311+O314+O320+O323+O326+O329+O332+O335+O338+O341+O344+O347+O350+O353+O356+O359+O362+O365+O368+O371+O317+O374+O377</f>
        <v>4180.7952800000012</v>
      </c>
      <c r="P74" s="13">
        <f t="shared" si="18"/>
        <v>82.473629338929953</v>
      </c>
      <c r="Q74" s="182"/>
      <c r="R74" s="164"/>
      <c r="S74" s="322"/>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row>
    <row r="75" spans="1:261" s="7" customFormat="1" ht="20.25" customHeight="1" outlineLevel="1" x14ac:dyDescent="0.4">
      <c r="A75" s="173" t="s">
        <v>360</v>
      </c>
      <c r="B75" s="170" t="s">
        <v>495</v>
      </c>
      <c r="C75" s="170" t="s">
        <v>496</v>
      </c>
      <c r="D75" s="172">
        <v>44497</v>
      </c>
      <c r="E75" s="172">
        <v>44561</v>
      </c>
      <c r="F75" s="172">
        <v>44497</v>
      </c>
      <c r="G75" s="172"/>
      <c r="H75" s="157" t="s">
        <v>6</v>
      </c>
      <c r="I75" s="22">
        <v>700</v>
      </c>
      <c r="J75" s="22">
        <v>700</v>
      </c>
      <c r="K75" s="22"/>
      <c r="L75" s="22"/>
      <c r="M75" s="22"/>
      <c r="N75" s="170" t="s">
        <v>498</v>
      </c>
      <c r="O75" s="22">
        <v>0</v>
      </c>
      <c r="P75" s="13">
        <f t="shared" si="18"/>
        <v>0</v>
      </c>
      <c r="Q75" s="168" t="s">
        <v>750</v>
      </c>
      <c r="R75" s="162" t="s">
        <v>734</v>
      </c>
      <c r="S75" s="322"/>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row>
    <row r="76" spans="1:261" s="7" customFormat="1" ht="22.5" customHeight="1" outlineLevel="1" x14ac:dyDescent="0.4">
      <c r="A76" s="174"/>
      <c r="B76" s="170"/>
      <c r="C76" s="171"/>
      <c r="D76" s="172"/>
      <c r="E76" s="172"/>
      <c r="F76" s="172"/>
      <c r="G76" s="172"/>
      <c r="H76" s="157" t="s">
        <v>8</v>
      </c>
      <c r="I76" s="22">
        <v>665</v>
      </c>
      <c r="J76" s="22">
        <v>665</v>
      </c>
      <c r="K76" s="22"/>
      <c r="L76" s="22"/>
      <c r="M76" s="22"/>
      <c r="N76" s="170"/>
      <c r="O76" s="22">
        <v>0</v>
      </c>
      <c r="P76" s="13">
        <f t="shared" si="18"/>
        <v>0</v>
      </c>
      <c r="Q76" s="168"/>
      <c r="R76" s="163"/>
      <c r="S76" s="322"/>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row>
    <row r="77" spans="1:261" s="7" customFormat="1" ht="153.15" customHeight="1" outlineLevel="1" x14ac:dyDescent="0.4">
      <c r="A77" s="175"/>
      <c r="B77" s="178"/>
      <c r="C77" s="171"/>
      <c r="D77" s="172"/>
      <c r="E77" s="172"/>
      <c r="F77" s="172"/>
      <c r="G77" s="172"/>
      <c r="H77" s="157" t="s">
        <v>9</v>
      </c>
      <c r="I77" s="22">
        <v>35</v>
      </c>
      <c r="J77" s="22">
        <v>35</v>
      </c>
      <c r="K77" s="22"/>
      <c r="L77" s="22"/>
      <c r="M77" s="22"/>
      <c r="N77" s="170"/>
      <c r="O77" s="22">
        <v>0</v>
      </c>
      <c r="P77" s="13">
        <f t="shared" si="18"/>
        <v>0</v>
      </c>
      <c r="Q77" s="168"/>
      <c r="R77" s="164"/>
      <c r="S77" s="322"/>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row>
    <row r="78" spans="1:261" s="7" customFormat="1" ht="20.25" customHeight="1" outlineLevel="1" x14ac:dyDescent="0.4">
      <c r="A78" s="173" t="s">
        <v>361</v>
      </c>
      <c r="B78" s="170" t="s">
        <v>497</v>
      </c>
      <c r="C78" s="170" t="s">
        <v>496</v>
      </c>
      <c r="D78" s="172">
        <v>44497</v>
      </c>
      <c r="E78" s="172">
        <v>44561</v>
      </c>
      <c r="F78" s="172">
        <v>44497</v>
      </c>
      <c r="G78" s="172">
        <v>44561</v>
      </c>
      <c r="H78" s="157" t="s">
        <v>6</v>
      </c>
      <c r="I78" s="22">
        <v>900</v>
      </c>
      <c r="J78" s="22">
        <v>900</v>
      </c>
      <c r="K78" s="22"/>
      <c r="L78" s="22"/>
      <c r="M78" s="22"/>
      <c r="N78" s="170" t="s">
        <v>618</v>
      </c>
      <c r="O78" s="22">
        <f>O79+O80</f>
        <v>729.75653</v>
      </c>
      <c r="P78" s="13">
        <f t="shared" si="18"/>
        <v>81.08405888888889</v>
      </c>
      <c r="Q78" s="168" t="s">
        <v>618</v>
      </c>
      <c r="R78" s="162" t="s">
        <v>730</v>
      </c>
      <c r="S78" s="322"/>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row>
    <row r="79" spans="1:261" s="7" customFormat="1" ht="22.5" customHeight="1" outlineLevel="1" x14ac:dyDescent="0.4">
      <c r="A79" s="174"/>
      <c r="B79" s="170"/>
      <c r="C79" s="171"/>
      <c r="D79" s="172"/>
      <c r="E79" s="172"/>
      <c r="F79" s="172"/>
      <c r="G79" s="172"/>
      <c r="H79" s="157" t="s">
        <v>8</v>
      </c>
      <c r="I79" s="22">
        <v>855</v>
      </c>
      <c r="J79" s="22">
        <v>855</v>
      </c>
      <c r="K79" s="22"/>
      <c r="L79" s="22"/>
      <c r="M79" s="22"/>
      <c r="N79" s="170"/>
      <c r="O79" s="22">
        <v>693.26800000000003</v>
      </c>
      <c r="P79" s="13">
        <f t="shared" si="18"/>
        <v>81.083976608187129</v>
      </c>
      <c r="Q79" s="168"/>
      <c r="R79" s="163"/>
      <c r="S79" s="322"/>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row>
    <row r="80" spans="1:261" s="7" customFormat="1" ht="153.15" customHeight="1" outlineLevel="1" x14ac:dyDescent="0.4">
      <c r="A80" s="175"/>
      <c r="B80" s="178"/>
      <c r="C80" s="171"/>
      <c r="D80" s="172"/>
      <c r="E80" s="172"/>
      <c r="F80" s="172"/>
      <c r="G80" s="172"/>
      <c r="H80" s="157" t="s">
        <v>9</v>
      </c>
      <c r="I80" s="22">
        <v>45</v>
      </c>
      <c r="J80" s="22">
        <v>45</v>
      </c>
      <c r="K80" s="22"/>
      <c r="L80" s="22"/>
      <c r="M80" s="22"/>
      <c r="N80" s="170"/>
      <c r="O80" s="22">
        <v>36.488529999999997</v>
      </c>
      <c r="P80" s="13">
        <f t="shared" si="18"/>
        <v>81.085622222222213</v>
      </c>
      <c r="Q80" s="168"/>
      <c r="R80" s="164"/>
      <c r="S80" s="322"/>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row>
    <row r="81" spans="1:261" s="7" customFormat="1" ht="20.25" customHeight="1" outlineLevel="1" x14ac:dyDescent="0.4">
      <c r="A81" s="173" t="s">
        <v>362</v>
      </c>
      <c r="B81" s="170" t="s">
        <v>187</v>
      </c>
      <c r="C81" s="170" t="s">
        <v>289</v>
      </c>
      <c r="D81" s="172">
        <v>44279</v>
      </c>
      <c r="E81" s="172">
        <v>44561</v>
      </c>
      <c r="F81" s="172">
        <v>44279</v>
      </c>
      <c r="G81" s="172">
        <v>44561</v>
      </c>
      <c r="H81" s="157" t="s">
        <v>6</v>
      </c>
      <c r="I81" s="22">
        <v>645.42999999999995</v>
      </c>
      <c r="J81" s="22">
        <v>645.42999999999995</v>
      </c>
      <c r="K81" s="22"/>
      <c r="L81" s="22"/>
      <c r="M81" s="22"/>
      <c r="N81" s="318" t="s">
        <v>208</v>
      </c>
      <c r="O81" s="22">
        <f>SUM(O82:O83)</f>
        <v>645.43087000000003</v>
      </c>
      <c r="P81" s="13">
        <f t="shared" si="18"/>
        <v>100.00013479385836</v>
      </c>
      <c r="Q81" s="182" t="s">
        <v>208</v>
      </c>
      <c r="R81" s="162" t="s">
        <v>730</v>
      </c>
      <c r="S81" s="322"/>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row>
    <row r="82" spans="1:261" s="7" customFormat="1" ht="22.5" customHeight="1" outlineLevel="1" x14ac:dyDescent="0.4">
      <c r="A82" s="174"/>
      <c r="B82" s="170"/>
      <c r="C82" s="171"/>
      <c r="D82" s="172"/>
      <c r="E82" s="172"/>
      <c r="F82" s="172"/>
      <c r="G82" s="172"/>
      <c r="H82" s="157" t="s">
        <v>8</v>
      </c>
      <c r="I82" s="22">
        <v>613.15</v>
      </c>
      <c r="J82" s="22">
        <v>613.15</v>
      </c>
      <c r="K82" s="22"/>
      <c r="L82" s="22"/>
      <c r="M82" s="22"/>
      <c r="N82" s="318"/>
      <c r="O82" s="22">
        <v>613.15886999999998</v>
      </c>
      <c r="P82" s="13">
        <f t="shared" si="18"/>
        <v>100.00144662806818</v>
      </c>
      <c r="Q82" s="182"/>
      <c r="R82" s="163"/>
      <c r="S82" s="322"/>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row>
    <row r="83" spans="1:261" s="7" customFormat="1" ht="125.55" customHeight="1" outlineLevel="1" x14ac:dyDescent="0.4">
      <c r="A83" s="175"/>
      <c r="B83" s="178"/>
      <c r="C83" s="171"/>
      <c r="D83" s="172"/>
      <c r="E83" s="172"/>
      <c r="F83" s="172"/>
      <c r="G83" s="172"/>
      <c r="H83" s="157" t="s">
        <v>9</v>
      </c>
      <c r="I83" s="22">
        <v>32.279999999999973</v>
      </c>
      <c r="J83" s="22">
        <v>32.279999999999973</v>
      </c>
      <c r="K83" s="22"/>
      <c r="L83" s="22"/>
      <c r="M83" s="22"/>
      <c r="N83" s="318"/>
      <c r="O83" s="22">
        <v>32.271999999999998</v>
      </c>
      <c r="P83" s="13">
        <f t="shared" si="18"/>
        <v>99.975216852540356</v>
      </c>
      <c r="Q83" s="182"/>
      <c r="R83" s="164"/>
      <c r="S83" s="322"/>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row>
    <row r="84" spans="1:261" s="7" customFormat="1" ht="20.25" customHeight="1" outlineLevel="1" x14ac:dyDescent="0.4">
      <c r="A84" s="173" t="s">
        <v>363</v>
      </c>
      <c r="B84" s="170" t="s">
        <v>348</v>
      </c>
      <c r="C84" s="170" t="s">
        <v>289</v>
      </c>
      <c r="D84" s="172">
        <v>44279</v>
      </c>
      <c r="E84" s="172">
        <v>44561</v>
      </c>
      <c r="F84" s="172">
        <v>44279</v>
      </c>
      <c r="G84" s="172">
        <v>44561</v>
      </c>
      <c r="H84" s="157" t="s">
        <v>6</v>
      </c>
      <c r="I84" s="22">
        <v>2518.5</v>
      </c>
      <c r="J84" s="22">
        <v>2518.5</v>
      </c>
      <c r="K84" s="22"/>
      <c r="L84" s="22"/>
      <c r="M84" s="22"/>
      <c r="N84" s="318" t="s">
        <v>619</v>
      </c>
      <c r="O84" s="22">
        <f>SUM(O85:O86)</f>
        <v>2284.2359999999999</v>
      </c>
      <c r="P84" s="13">
        <f t="shared" si="18"/>
        <v>90.698272781417515</v>
      </c>
      <c r="Q84" s="182" t="s">
        <v>619</v>
      </c>
      <c r="R84" s="162" t="s">
        <v>730</v>
      </c>
      <c r="S84" s="322"/>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row>
    <row r="85" spans="1:261" s="7" customFormat="1" ht="22.5" customHeight="1" outlineLevel="1" x14ac:dyDescent="0.4">
      <c r="A85" s="174"/>
      <c r="B85" s="170"/>
      <c r="C85" s="171"/>
      <c r="D85" s="172"/>
      <c r="E85" s="172"/>
      <c r="F85" s="172"/>
      <c r="G85" s="172"/>
      <c r="H85" s="157" t="s">
        <v>8</v>
      </c>
      <c r="I85" s="22">
        <v>2392.5700000000002</v>
      </c>
      <c r="J85" s="22">
        <v>2392.5700000000002</v>
      </c>
      <c r="K85" s="22"/>
      <c r="L85" s="22"/>
      <c r="M85" s="22"/>
      <c r="N85" s="318"/>
      <c r="O85" s="22">
        <v>2170.0192499999998</v>
      </c>
      <c r="P85" s="13">
        <f t="shared" si="18"/>
        <v>90.69825543244292</v>
      </c>
      <c r="Q85" s="182"/>
      <c r="R85" s="163"/>
      <c r="S85" s="322"/>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row>
    <row r="86" spans="1:261" s="7" customFormat="1" ht="132" customHeight="1" outlineLevel="1" x14ac:dyDescent="0.4">
      <c r="A86" s="175"/>
      <c r="B86" s="170"/>
      <c r="C86" s="171"/>
      <c r="D86" s="172"/>
      <c r="E86" s="172"/>
      <c r="F86" s="172"/>
      <c r="G86" s="172"/>
      <c r="H86" s="157" t="s">
        <v>9</v>
      </c>
      <c r="I86" s="22">
        <v>125.92999999999984</v>
      </c>
      <c r="J86" s="22">
        <v>125.92999999999984</v>
      </c>
      <c r="K86" s="22"/>
      <c r="L86" s="22"/>
      <c r="M86" s="22"/>
      <c r="N86" s="318"/>
      <c r="O86" s="22">
        <v>114.21675</v>
      </c>
      <c r="P86" s="13">
        <f t="shared" si="18"/>
        <v>90.698602398157817</v>
      </c>
      <c r="Q86" s="182"/>
      <c r="R86" s="164"/>
      <c r="S86" s="322"/>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row>
    <row r="87" spans="1:261" s="7" customFormat="1" ht="20.25" customHeight="1" outlineLevel="1" x14ac:dyDescent="0.4">
      <c r="A87" s="173" t="s">
        <v>376</v>
      </c>
      <c r="B87" s="170" t="s">
        <v>611</v>
      </c>
      <c r="C87" s="170" t="s">
        <v>289</v>
      </c>
      <c r="D87" s="172">
        <v>44497</v>
      </c>
      <c r="E87" s="172">
        <v>44561</v>
      </c>
      <c r="F87" s="172">
        <v>44497</v>
      </c>
      <c r="G87" s="172">
        <v>44561</v>
      </c>
      <c r="H87" s="157" t="s">
        <v>6</v>
      </c>
      <c r="I87" s="22">
        <v>76.95</v>
      </c>
      <c r="J87" s="22">
        <v>76.95</v>
      </c>
      <c r="K87" s="22"/>
      <c r="L87" s="22"/>
      <c r="M87" s="22"/>
      <c r="N87" s="318" t="s">
        <v>620</v>
      </c>
      <c r="O87" s="22">
        <f>SUM(O88:O89)</f>
        <v>40.5</v>
      </c>
      <c r="P87" s="13">
        <f t="shared" si="18"/>
        <v>52.631578947368418</v>
      </c>
      <c r="Q87" s="182" t="s">
        <v>751</v>
      </c>
      <c r="R87" s="162" t="s">
        <v>730</v>
      </c>
      <c r="S87" s="322"/>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row>
    <row r="88" spans="1:261" s="7" customFormat="1" ht="22.5" customHeight="1" outlineLevel="1" x14ac:dyDescent="0.4">
      <c r="A88" s="174"/>
      <c r="B88" s="170"/>
      <c r="C88" s="171"/>
      <c r="D88" s="172"/>
      <c r="E88" s="172"/>
      <c r="F88" s="172"/>
      <c r="G88" s="172"/>
      <c r="H88" s="157" t="s">
        <v>8</v>
      </c>
      <c r="I88" s="22">
        <v>73.099999999999994</v>
      </c>
      <c r="J88" s="22">
        <v>73.099999999999994</v>
      </c>
      <c r="K88" s="22"/>
      <c r="L88" s="22"/>
      <c r="M88" s="22"/>
      <c r="N88" s="318"/>
      <c r="O88" s="22">
        <v>38.473179999999999</v>
      </c>
      <c r="P88" s="13">
        <f t="shared" si="18"/>
        <v>52.630889192886464</v>
      </c>
      <c r="Q88" s="182"/>
      <c r="R88" s="163"/>
      <c r="S88" s="322"/>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row>
    <row r="89" spans="1:261" s="7" customFormat="1" ht="129" customHeight="1" outlineLevel="1" x14ac:dyDescent="0.4">
      <c r="A89" s="175"/>
      <c r="B89" s="170"/>
      <c r="C89" s="171"/>
      <c r="D89" s="172"/>
      <c r="E89" s="172"/>
      <c r="F89" s="172"/>
      <c r="G89" s="172"/>
      <c r="H89" s="157" t="s">
        <v>9</v>
      </c>
      <c r="I89" s="22">
        <v>3.8500000000000085</v>
      </c>
      <c r="J89" s="22">
        <v>3.8500000000000085</v>
      </c>
      <c r="K89" s="22"/>
      <c r="L89" s="22"/>
      <c r="M89" s="22"/>
      <c r="N89" s="318"/>
      <c r="O89" s="22">
        <v>2.0268199999999998</v>
      </c>
      <c r="P89" s="13">
        <f t="shared" si="18"/>
        <v>52.644675324675205</v>
      </c>
      <c r="Q89" s="182"/>
      <c r="R89" s="164"/>
      <c r="S89" s="322"/>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row>
    <row r="90" spans="1:261" s="7" customFormat="1" ht="20.25" customHeight="1" outlineLevel="1" x14ac:dyDescent="0.4">
      <c r="A90" s="173" t="s">
        <v>364</v>
      </c>
      <c r="B90" s="170" t="s">
        <v>499</v>
      </c>
      <c r="C90" s="170" t="s">
        <v>761</v>
      </c>
      <c r="D90" s="172">
        <v>44497</v>
      </c>
      <c r="E90" s="172">
        <v>44561</v>
      </c>
      <c r="F90" s="172">
        <v>44497</v>
      </c>
      <c r="G90" s="172">
        <v>44561</v>
      </c>
      <c r="H90" s="157" t="s">
        <v>6</v>
      </c>
      <c r="I90" s="22">
        <v>299.88</v>
      </c>
      <c r="J90" s="22">
        <v>299.88</v>
      </c>
      <c r="K90" s="22"/>
      <c r="L90" s="22"/>
      <c r="M90" s="22"/>
      <c r="N90" s="318" t="s">
        <v>621</v>
      </c>
      <c r="O90" s="22">
        <v>299.88</v>
      </c>
      <c r="P90" s="13">
        <f t="shared" si="18"/>
        <v>100</v>
      </c>
      <c r="Q90" s="182" t="s">
        <v>621</v>
      </c>
      <c r="R90" s="162" t="s">
        <v>730</v>
      </c>
      <c r="S90" s="322"/>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row>
    <row r="91" spans="1:261" s="7" customFormat="1" ht="22.5" customHeight="1" outlineLevel="1" x14ac:dyDescent="0.4">
      <c r="A91" s="174"/>
      <c r="B91" s="170"/>
      <c r="C91" s="171"/>
      <c r="D91" s="172"/>
      <c r="E91" s="172"/>
      <c r="F91" s="172"/>
      <c r="G91" s="172"/>
      <c r="H91" s="157" t="s">
        <v>8</v>
      </c>
      <c r="I91" s="22">
        <v>284.88</v>
      </c>
      <c r="J91" s="22">
        <v>284.88</v>
      </c>
      <c r="K91" s="22"/>
      <c r="L91" s="22"/>
      <c r="M91" s="22"/>
      <c r="N91" s="318"/>
      <c r="O91" s="22">
        <v>284.88</v>
      </c>
      <c r="P91" s="13">
        <f t="shared" ref="P91:P154" si="29">O91/I91*100</f>
        <v>100</v>
      </c>
      <c r="Q91" s="182"/>
      <c r="R91" s="163"/>
      <c r="S91" s="322"/>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row>
    <row r="92" spans="1:261" s="7" customFormat="1" ht="180.6" customHeight="1" outlineLevel="1" x14ac:dyDescent="0.4">
      <c r="A92" s="175"/>
      <c r="B92" s="170"/>
      <c r="C92" s="171"/>
      <c r="D92" s="172"/>
      <c r="E92" s="172"/>
      <c r="F92" s="172"/>
      <c r="G92" s="172"/>
      <c r="H92" s="157" t="s">
        <v>9</v>
      </c>
      <c r="I92" s="22">
        <v>15</v>
      </c>
      <c r="J92" s="22">
        <v>15</v>
      </c>
      <c r="K92" s="22"/>
      <c r="L92" s="22"/>
      <c r="M92" s="22"/>
      <c r="N92" s="318"/>
      <c r="O92" s="22">
        <v>15</v>
      </c>
      <c r="P92" s="13">
        <f t="shared" si="29"/>
        <v>100</v>
      </c>
      <c r="Q92" s="182"/>
      <c r="R92" s="164"/>
      <c r="S92" s="322"/>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row>
    <row r="93" spans="1:261" s="7" customFormat="1" ht="20.25" customHeight="1" outlineLevel="1" x14ac:dyDescent="0.4">
      <c r="A93" s="173" t="s">
        <v>365</v>
      </c>
      <c r="B93" s="170" t="s">
        <v>500</v>
      </c>
      <c r="C93" s="170" t="s">
        <v>761</v>
      </c>
      <c r="D93" s="172">
        <v>44497</v>
      </c>
      <c r="E93" s="172">
        <v>44561</v>
      </c>
      <c r="F93" s="172">
        <v>44497</v>
      </c>
      <c r="G93" s="172">
        <v>44561</v>
      </c>
      <c r="H93" s="157" t="s">
        <v>6</v>
      </c>
      <c r="I93" s="22">
        <v>298.45999999999998</v>
      </c>
      <c r="J93" s="22">
        <v>298.45999999999998</v>
      </c>
      <c r="K93" s="22"/>
      <c r="L93" s="22"/>
      <c r="M93" s="22"/>
      <c r="N93" s="318" t="s">
        <v>622</v>
      </c>
      <c r="O93" s="22">
        <v>298.45999999999998</v>
      </c>
      <c r="P93" s="13">
        <f t="shared" si="29"/>
        <v>100</v>
      </c>
      <c r="Q93" s="182" t="s">
        <v>622</v>
      </c>
      <c r="R93" s="162" t="s">
        <v>730</v>
      </c>
      <c r="S93" s="322"/>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row>
    <row r="94" spans="1:261" s="7" customFormat="1" ht="22.5" customHeight="1" outlineLevel="1" x14ac:dyDescent="0.4">
      <c r="A94" s="174"/>
      <c r="B94" s="170"/>
      <c r="C94" s="171"/>
      <c r="D94" s="172"/>
      <c r="E94" s="172"/>
      <c r="F94" s="172"/>
      <c r="G94" s="172"/>
      <c r="H94" s="157" t="s">
        <v>8</v>
      </c>
      <c r="I94" s="22">
        <v>283.52999999999997</v>
      </c>
      <c r="J94" s="22">
        <v>283.52999999999997</v>
      </c>
      <c r="K94" s="22"/>
      <c r="L94" s="22"/>
      <c r="M94" s="22"/>
      <c r="N94" s="318"/>
      <c r="O94" s="22">
        <v>283.52999999999997</v>
      </c>
      <c r="P94" s="13">
        <f t="shared" si="29"/>
        <v>100</v>
      </c>
      <c r="Q94" s="182"/>
      <c r="R94" s="163"/>
      <c r="S94" s="322"/>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row>
    <row r="95" spans="1:261" s="7" customFormat="1" ht="180.6" customHeight="1" outlineLevel="1" x14ac:dyDescent="0.4">
      <c r="A95" s="175"/>
      <c r="B95" s="170"/>
      <c r="C95" s="171"/>
      <c r="D95" s="172"/>
      <c r="E95" s="172"/>
      <c r="F95" s="172"/>
      <c r="G95" s="172"/>
      <c r="H95" s="157" t="s">
        <v>9</v>
      </c>
      <c r="I95" s="22">
        <v>14.930000000000007</v>
      </c>
      <c r="J95" s="22">
        <v>14.930000000000007</v>
      </c>
      <c r="K95" s="22"/>
      <c r="L95" s="22"/>
      <c r="M95" s="22"/>
      <c r="N95" s="318"/>
      <c r="O95" s="22">
        <v>14.930000000000007</v>
      </c>
      <c r="P95" s="13">
        <f t="shared" si="29"/>
        <v>100</v>
      </c>
      <c r="Q95" s="182"/>
      <c r="R95" s="164"/>
      <c r="S95" s="322"/>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row>
    <row r="96" spans="1:261" s="7" customFormat="1" ht="20.25" customHeight="1" outlineLevel="1" x14ac:dyDescent="0.4">
      <c r="A96" s="173" t="s">
        <v>366</v>
      </c>
      <c r="B96" s="170" t="s">
        <v>501</v>
      </c>
      <c r="C96" s="170" t="s">
        <v>761</v>
      </c>
      <c r="D96" s="172">
        <v>44497</v>
      </c>
      <c r="E96" s="172">
        <v>44561</v>
      </c>
      <c r="F96" s="172">
        <v>44497</v>
      </c>
      <c r="G96" s="172">
        <v>44561</v>
      </c>
      <c r="H96" s="157" t="s">
        <v>6</v>
      </c>
      <c r="I96" s="22">
        <v>298.14</v>
      </c>
      <c r="J96" s="22">
        <v>298.14</v>
      </c>
      <c r="K96" s="22"/>
      <c r="L96" s="22"/>
      <c r="M96" s="22"/>
      <c r="N96" s="318" t="s">
        <v>623</v>
      </c>
      <c r="O96" s="22">
        <v>298.14</v>
      </c>
      <c r="P96" s="13">
        <f t="shared" si="29"/>
        <v>100</v>
      </c>
      <c r="Q96" s="182" t="s">
        <v>623</v>
      </c>
      <c r="R96" s="162" t="s">
        <v>730</v>
      </c>
      <c r="S96" s="322"/>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row>
    <row r="97" spans="1:261" s="7" customFormat="1" ht="22.5" customHeight="1" outlineLevel="1" x14ac:dyDescent="0.4">
      <c r="A97" s="174"/>
      <c r="B97" s="170"/>
      <c r="C97" s="171"/>
      <c r="D97" s="172"/>
      <c r="E97" s="172"/>
      <c r="F97" s="172"/>
      <c r="G97" s="172"/>
      <c r="H97" s="157" t="s">
        <v>8</v>
      </c>
      <c r="I97" s="22">
        <v>283.23</v>
      </c>
      <c r="J97" s="22">
        <v>283.23</v>
      </c>
      <c r="K97" s="22"/>
      <c r="L97" s="22"/>
      <c r="M97" s="22"/>
      <c r="N97" s="318"/>
      <c r="O97" s="22">
        <v>283.22000000000003</v>
      </c>
      <c r="P97" s="13">
        <f t="shared" si="29"/>
        <v>99.99646930056845</v>
      </c>
      <c r="Q97" s="182"/>
      <c r="R97" s="163"/>
      <c r="S97" s="322"/>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row>
    <row r="98" spans="1:261" s="7" customFormat="1" ht="169.5" customHeight="1" outlineLevel="1" x14ac:dyDescent="0.4">
      <c r="A98" s="175"/>
      <c r="B98" s="170"/>
      <c r="C98" s="171"/>
      <c r="D98" s="172"/>
      <c r="E98" s="172"/>
      <c r="F98" s="172"/>
      <c r="G98" s="172"/>
      <c r="H98" s="157" t="s">
        <v>9</v>
      </c>
      <c r="I98" s="22">
        <v>14.909999999999968</v>
      </c>
      <c r="J98" s="22">
        <v>14.909999999999968</v>
      </c>
      <c r="K98" s="22"/>
      <c r="L98" s="22"/>
      <c r="M98" s="22"/>
      <c r="N98" s="318"/>
      <c r="O98" s="22">
        <v>14.92</v>
      </c>
      <c r="P98" s="13">
        <f t="shared" si="29"/>
        <v>100.06706908115379</v>
      </c>
      <c r="Q98" s="182"/>
      <c r="R98" s="164"/>
      <c r="S98" s="322"/>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row>
    <row r="99" spans="1:261" s="7" customFormat="1" ht="20.25" customHeight="1" outlineLevel="1" x14ac:dyDescent="0.4">
      <c r="A99" s="173" t="s">
        <v>367</v>
      </c>
      <c r="B99" s="170" t="s">
        <v>188</v>
      </c>
      <c r="C99" s="170" t="s">
        <v>290</v>
      </c>
      <c r="D99" s="172">
        <v>44279</v>
      </c>
      <c r="E99" s="172">
        <v>44561</v>
      </c>
      <c r="F99" s="172">
        <v>44279</v>
      </c>
      <c r="G99" s="172">
        <v>44561</v>
      </c>
      <c r="H99" s="157" t="s">
        <v>6</v>
      </c>
      <c r="I99" s="22">
        <v>570</v>
      </c>
      <c r="J99" s="22">
        <v>570</v>
      </c>
      <c r="K99" s="22"/>
      <c r="L99" s="22"/>
      <c r="M99" s="22"/>
      <c r="N99" s="170" t="s">
        <v>624</v>
      </c>
      <c r="O99" s="22">
        <v>570</v>
      </c>
      <c r="P99" s="13">
        <f t="shared" si="29"/>
        <v>100</v>
      </c>
      <c r="Q99" s="168" t="s">
        <v>624</v>
      </c>
      <c r="R99" s="162" t="s">
        <v>730</v>
      </c>
      <c r="S99" s="322"/>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row>
    <row r="100" spans="1:261" s="7" customFormat="1" ht="22.5" customHeight="1" outlineLevel="1" x14ac:dyDescent="0.4">
      <c r="A100" s="174"/>
      <c r="B100" s="170"/>
      <c r="C100" s="171"/>
      <c r="D100" s="172"/>
      <c r="E100" s="172"/>
      <c r="F100" s="172"/>
      <c r="G100" s="172"/>
      <c r="H100" s="157" t="s">
        <v>8</v>
      </c>
      <c r="I100" s="22">
        <v>541.5</v>
      </c>
      <c r="J100" s="22">
        <v>541.5</v>
      </c>
      <c r="K100" s="22"/>
      <c r="L100" s="22"/>
      <c r="M100" s="22"/>
      <c r="N100" s="170"/>
      <c r="O100" s="22">
        <v>541.5</v>
      </c>
      <c r="P100" s="13">
        <f t="shared" si="29"/>
        <v>100</v>
      </c>
      <c r="Q100" s="168"/>
      <c r="R100" s="163"/>
      <c r="S100" s="322"/>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row>
    <row r="101" spans="1:261" s="7" customFormat="1" ht="195" customHeight="1" outlineLevel="1" x14ac:dyDescent="0.4">
      <c r="A101" s="175"/>
      <c r="B101" s="170"/>
      <c r="C101" s="171"/>
      <c r="D101" s="172"/>
      <c r="E101" s="172"/>
      <c r="F101" s="172"/>
      <c r="G101" s="172"/>
      <c r="H101" s="157" t="s">
        <v>9</v>
      </c>
      <c r="I101" s="22">
        <v>28.5</v>
      </c>
      <c r="J101" s="22">
        <v>28.5</v>
      </c>
      <c r="K101" s="22"/>
      <c r="L101" s="22"/>
      <c r="M101" s="22"/>
      <c r="N101" s="170"/>
      <c r="O101" s="22">
        <v>28.5</v>
      </c>
      <c r="P101" s="13">
        <f t="shared" si="29"/>
        <v>100</v>
      </c>
      <c r="Q101" s="168"/>
      <c r="R101" s="164"/>
      <c r="S101" s="322"/>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row>
    <row r="102" spans="1:261" s="7" customFormat="1" ht="20.25" customHeight="1" outlineLevel="1" x14ac:dyDescent="0.4">
      <c r="A102" s="173" t="s">
        <v>368</v>
      </c>
      <c r="B102" s="170" t="s">
        <v>189</v>
      </c>
      <c r="C102" s="170" t="s">
        <v>290</v>
      </c>
      <c r="D102" s="172">
        <v>44279</v>
      </c>
      <c r="E102" s="172">
        <v>44561</v>
      </c>
      <c r="F102" s="172">
        <v>44279</v>
      </c>
      <c r="G102" s="172">
        <v>44561</v>
      </c>
      <c r="H102" s="157" t="s">
        <v>6</v>
      </c>
      <c r="I102" s="22">
        <v>1900</v>
      </c>
      <c r="J102" s="22">
        <v>1900</v>
      </c>
      <c r="K102" s="22"/>
      <c r="L102" s="22"/>
      <c r="M102" s="22"/>
      <c r="N102" s="170" t="s">
        <v>625</v>
      </c>
      <c r="O102" s="22">
        <v>1900</v>
      </c>
      <c r="P102" s="13">
        <f t="shared" si="29"/>
        <v>100</v>
      </c>
      <c r="Q102" s="168" t="s">
        <v>625</v>
      </c>
      <c r="R102" s="162" t="s">
        <v>730</v>
      </c>
      <c r="S102" s="322"/>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row>
    <row r="103" spans="1:261" s="7" customFormat="1" ht="22.5" customHeight="1" outlineLevel="1" x14ac:dyDescent="0.4">
      <c r="A103" s="174"/>
      <c r="B103" s="170"/>
      <c r="C103" s="171"/>
      <c r="D103" s="172"/>
      <c r="E103" s="172"/>
      <c r="F103" s="172"/>
      <c r="G103" s="172"/>
      <c r="H103" s="157" t="s">
        <v>8</v>
      </c>
      <c r="I103" s="22">
        <v>1805</v>
      </c>
      <c r="J103" s="22">
        <v>1805</v>
      </c>
      <c r="K103" s="22"/>
      <c r="L103" s="22"/>
      <c r="M103" s="22"/>
      <c r="N103" s="170"/>
      <c r="O103" s="22">
        <v>1805</v>
      </c>
      <c r="P103" s="13">
        <f t="shared" si="29"/>
        <v>100</v>
      </c>
      <c r="Q103" s="168"/>
      <c r="R103" s="163"/>
      <c r="S103" s="322"/>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row>
    <row r="104" spans="1:261" s="7" customFormat="1" ht="196.95" customHeight="1" outlineLevel="1" x14ac:dyDescent="0.4">
      <c r="A104" s="175"/>
      <c r="B104" s="170"/>
      <c r="C104" s="171"/>
      <c r="D104" s="172"/>
      <c r="E104" s="172"/>
      <c r="F104" s="172"/>
      <c r="G104" s="172"/>
      <c r="H104" s="157" t="s">
        <v>9</v>
      </c>
      <c r="I104" s="22">
        <v>95</v>
      </c>
      <c r="J104" s="22">
        <v>95</v>
      </c>
      <c r="K104" s="22"/>
      <c r="L104" s="22"/>
      <c r="M104" s="22"/>
      <c r="N104" s="170"/>
      <c r="O104" s="22">
        <v>95</v>
      </c>
      <c r="P104" s="13">
        <f t="shared" si="29"/>
        <v>100</v>
      </c>
      <c r="Q104" s="168"/>
      <c r="R104" s="164"/>
      <c r="S104" s="322"/>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row>
    <row r="105" spans="1:261" s="7" customFormat="1" ht="20.25" customHeight="1" outlineLevel="1" x14ac:dyDescent="0.4">
      <c r="A105" s="173" t="s">
        <v>369</v>
      </c>
      <c r="B105" s="176" t="s">
        <v>612</v>
      </c>
      <c r="C105" s="170" t="s">
        <v>290</v>
      </c>
      <c r="D105" s="172">
        <v>44371</v>
      </c>
      <c r="E105" s="172">
        <v>44561</v>
      </c>
      <c r="F105" s="172">
        <v>44371</v>
      </c>
      <c r="G105" s="172">
        <v>44561</v>
      </c>
      <c r="H105" s="157" t="s">
        <v>6</v>
      </c>
      <c r="I105" s="22">
        <v>37</v>
      </c>
      <c r="J105" s="22">
        <v>37</v>
      </c>
      <c r="K105" s="22"/>
      <c r="L105" s="22"/>
      <c r="M105" s="22"/>
      <c r="N105" s="170" t="s">
        <v>502</v>
      </c>
      <c r="O105" s="22">
        <v>37</v>
      </c>
      <c r="P105" s="13">
        <f t="shared" si="29"/>
        <v>100</v>
      </c>
      <c r="Q105" s="168" t="s">
        <v>679</v>
      </c>
      <c r="R105" s="162" t="s">
        <v>730</v>
      </c>
      <c r="S105" s="322"/>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row>
    <row r="106" spans="1:261" s="7" customFormat="1" ht="22.5" customHeight="1" outlineLevel="1" x14ac:dyDescent="0.4">
      <c r="A106" s="174"/>
      <c r="B106" s="177"/>
      <c r="C106" s="171"/>
      <c r="D106" s="172"/>
      <c r="E106" s="172"/>
      <c r="F106" s="172"/>
      <c r="G106" s="172"/>
      <c r="H106" s="157" t="s">
        <v>8</v>
      </c>
      <c r="I106" s="22">
        <v>35.15</v>
      </c>
      <c r="J106" s="22">
        <v>35.15</v>
      </c>
      <c r="K106" s="22"/>
      <c r="L106" s="22"/>
      <c r="M106" s="22"/>
      <c r="N106" s="170"/>
      <c r="O106" s="22">
        <v>35.15</v>
      </c>
      <c r="P106" s="13">
        <f t="shared" si="29"/>
        <v>100</v>
      </c>
      <c r="Q106" s="168"/>
      <c r="R106" s="163"/>
      <c r="S106" s="322"/>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row>
    <row r="107" spans="1:261" s="7" customFormat="1" ht="191.55" customHeight="1" outlineLevel="1" x14ac:dyDescent="0.4">
      <c r="A107" s="175"/>
      <c r="B107" s="178"/>
      <c r="C107" s="171"/>
      <c r="D107" s="172"/>
      <c r="E107" s="172"/>
      <c r="F107" s="172"/>
      <c r="G107" s="172"/>
      <c r="H107" s="157" t="s">
        <v>9</v>
      </c>
      <c r="I107" s="22">
        <v>1.85</v>
      </c>
      <c r="J107" s="22">
        <v>1.85</v>
      </c>
      <c r="K107" s="22"/>
      <c r="L107" s="22"/>
      <c r="M107" s="22"/>
      <c r="N107" s="170"/>
      <c r="O107" s="22">
        <v>1.85</v>
      </c>
      <c r="P107" s="13">
        <f t="shared" si="29"/>
        <v>100</v>
      </c>
      <c r="Q107" s="168"/>
      <c r="R107" s="164"/>
      <c r="S107" s="322"/>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row>
    <row r="108" spans="1:261" s="7" customFormat="1" ht="20.25" customHeight="1" outlineLevel="1" x14ac:dyDescent="0.4">
      <c r="A108" s="173" t="s">
        <v>370</v>
      </c>
      <c r="B108" s="176" t="s">
        <v>613</v>
      </c>
      <c r="C108" s="170" t="s">
        <v>290</v>
      </c>
      <c r="D108" s="172">
        <v>44371</v>
      </c>
      <c r="E108" s="172">
        <v>44561</v>
      </c>
      <c r="F108" s="172">
        <v>44371</v>
      </c>
      <c r="G108" s="172">
        <v>44561</v>
      </c>
      <c r="H108" s="157" t="s">
        <v>6</v>
      </c>
      <c r="I108" s="22">
        <v>26</v>
      </c>
      <c r="J108" s="22">
        <v>26</v>
      </c>
      <c r="K108" s="22"/>
      <c r="L108" s="22"/>
      <c r="M108" s="22"/>
      <c r="N108" s="170" t="s">
        <v>503</v>
      </c>
      <c r="O108" s="22">
        <v>26</v>
      </c>
      <c r="P108" s="13">
        <f t="shared" si="29"/>
        <v>100</v>
      </c>
      <c r="Q108" s="168" t="s">
        <v>680</v>
      </c>
      <c r="R108" s="162" t="s">
        <v>730</v>
      </c>
      <c r="S108" s="322"/>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row>
    <row r="109" spans="1:261" s="7" customFormat="1" ht="22.5" customHeight="1" outlineLevel="1" x14ac:dyDescent="0.4">
      <c r="A109" s="174"/>
      <c r="B109" s="177"/>
      <c r="C109" s="171"/>
      <c r="D109" s="172"/>
      <c r="E109" s="172"/>
      <c r="F109" s="172"/>
      <c r="G109" s="172"/>
      <c r="H109" s="157" t="s">
        <v>8</v>
      </c>
      <c r="I109" s="22">
        <v>24.7</v>
      </c>
      <c r="J109" s="22">
        <v>24.7</v>
      </c>
      <c r="K109" s="22"/>
      <c r="L109" s="22"/>
      <c r="M109" s="22"/>
      <c r="N109" s="170"/>
      <c r="O109" s="22">
        <v>24.7</v>
      </c>
      <c r="P109" s="13">
        <f t="shared" si="29"/>
        <v>100</v>
      </c>
      <c r="Q109" s="168"/>
      <c r="R109" s="163"/>
      <c r="S109" s="322"/>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row>
    <row r="110" spans="1:261" s="7" customFormat="1" ht="198.6" customHeight="1" outlineLevel="1" x14ac:dyDescent="0.4">
      <c r="A110" s="175"/>
      <c r="B110" s="178"/>
      <c r="C110" s="171"/>
      <c r="D110" s="172"/>
      <c r="E110" s="172"/>
      <c r="F110" s="172"/>
      <c r="G110" s="172"/>
      <c r="H110" s="157" t="s">
        <v>9</v>
      </c>
      <c r="I110" s="22">
        <v>1.3</v>
      </c>
      <c r="J110" s="22">
        <v>1.3</v>
      </c>
      <c r="K110" s="22"/>
      <c r="L110" s="22"/>
      <c r="M110" s="22"/>
      <c r="N110" s="170"/>
      <c r="O110" s="22">
        <v>1.3</v>
      </c>
      <c r="P110" s="13">
        <f t="shared" si="29"/>
        <v>100</v>
      </c>
      <c r="Q110" s="168"/>
      <c r="R110" s="164"/>
      <c r="S110" s="322"/>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row>
    <row r="111" spans="1:261" s="7" customFormat="1" ht="20.25" customHeight="1" outlineLevel="1" x14ac:dyDescent="0.4">
      <c r="A111" s="173" t="s">
        <v>371</v>
      </c>
      <c r="B111" s="176" t="s">
        <v>614</v>
      </c>
      <c r="C111" s="170" t="s">
        <v>290</v>
      </c>
      <c r="D111" s="172">
        <v>44371</v>
      </c>
      <c r="E111" s="172">
        <v>44561</v>
      </c>
      <c r="F111" s="172">
        <v>44371</v>
      </c>
      <c r="G111" s="172">
        <v>44561</v>
      </c>
      <c r="H111" s="157" t="s">
        <v>6</v>
      </c>
      <c r="I111" s="22">
        <v>41</v>
      </c>
      <c r="J111" s="22">
        <v>41</v>
      </c>
      <c r="K111" s="22"/>
      <c r="L111" s="22"/>
      <c r="M111" s="22"/>
      <c r="N111" s="170" t="s">
        <v>504</v>
      </c>
      <c r="O111" s="22">
        <v>41</v>
      </c>
      <c r="P111" s="13">
        <f t="shared" si="29"/>
        <v>100</v>
      </c>
      <c r="Q111" s="168" t="s">
        <v>681</v>
      </c>
      <c r="R111" s="162" t="s">
        <v>730</v>
      </c>
      <c r="S111" s="322"/>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row>
    <row r="112" spans="1:261" s="7" customFormat="1" ht="22.5" customHeight="1" outlineLevel="1" x14ac:dyDescent="0.4">
      <c r="A112" s="174"/>
      <c r="B112" s="177"/>
      <c r="C112" s="171"/>
      <c r="D112" s="172"/>
      <c r="E112" s="172"/>
      <c r="F112" s="172"/>
      <c r="G112" s="172"/>
      <c r="H112" s="157" t="s">
        <v>8</v>
      </c>
      <c r="I112" s="22">
        <v>38.950000000000003</v>
      </c>
      <c r="J112" s="22">
        <v>38.950000000000003</v>
      </c>
      <c r="K112" s="22"/>
      <c r="L112" s="22"/>
      <c r="M112" s="22"/>
      <c r="N112" s="170"/>
      <c r="O112" s="22">
        <v>38.950000000000003</v>
      </c>
      <c r="P112" s="13">
        <f t="shared" si="29"/>
        <v>100</v>
      </c>
      <c r="Q112" s="168"/>
      <c r="R112" s="163"/>
      <c r="S112" s="322"/>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row>
    <row r="113" spans="1:261" s="7" customFormat="1" ht="201" customHeight="1" outlineLevel="1" x14ac:dyDescent="0.4">
      <c r="A113" s="175"/>
      <c r="B113" s="178"/>
      <c r="C113" s="171"/>
      <c r="D113" s="172"/>
      <c r="E113" s="172"/>
      <c r="F113" s="172"/>
      <c r="G113" s="172"/>
      <c r="H113" s="157" t="s">
        <v>9</v>
      </c>
      <c r="I113" s="22">
        <v>2.0499999999999998</v>
      </c>
      <c r="J113" s="22">
        <v>2.0499999999999998</v>
      </c>
      <c r="K113" s="22"/>
      <c r="L113" s="22"/>
      <c r="M113" s="22"/>
      <c r="N113" s="170"/>
      <c r="O113" s="22">
        <v>2.0499999999999998</v>
      </c>
      <c r="P113" s="13">
        <f t="shared" si="29"/>
        <v>100</v>
      </c>
      <c r="Q113" s="168"/>
      <c r="R113" s="164"/>
      <c r="S113" s="322"/>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row>
    <row r="114" spans="1:261" s="7" customFormat="1" ht="20.25" customHeight="1" outlineLevel="1" x14ac:dyDescent="0.4">
      <c r="A114" s="173" t="s">
        <v>372</v>
      </c>
      <c r="B114" s="176" t="s">
        <v>264</v>
      </c>
      <c r="C114" s="170" t="s">
        <v>290</v>
      </c>
      <c r="D114" s="172">
        <v>44371</v>
      </c>
      <c r="E114" s="172">
        <v>44561</v>
      </c>
      <c r="F114" s="172">
        <v>44371</v>
      </c>
      <c r="G114" s="172">
        <v>44561</v>
      </c>
      <c r="H114" s="157" t="s">
        <v>6</v>
      </c>
      <c r="I114" s="22">
        <v>1400</v>
      </c>
      <c r="J114" s="22">
        <v>1400</v>
      </c>
      <c r="K114" s="22"/>
      <c r="L114" s="22"/>
      <c r="M114" s="22"/>
      <c r="N114" s="170" t="s">
        <v>265</v>
      </c>
      <c r="O114" s="22">
        <v>1400</v>
      </c>
      <c r="P114" s="13">
        <f t="shared" si="29"/>
        <v>100</v>
      </c>
      <c r="Q114" s="168" t="s">
        <v>265</v>
      </c>
      <c r="R114" s="162" t="s">
        <v>730</v>
      </c>
      <c r="S114" s="322"/>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row>
    <row r="115" spans="1:261" s="7" customFormat="1" ht="22.5" customHeight="1" outlineLevel="1" x14ac:dyDescent="0.4">
      <c r="A115" s="174"/>
      <c r="B115" s="177"/>
      <c r="C115" s="171"/>
      <c r="D115" s="172"/>
      <c r="E115" s="172"/>
      <c r="F115" s="172"/>
      <c r="G115" s="172"/>
      <c r="H115" s="157" t="s">
        <v>8</v>
      </c>
      <c r="I115" s="22">
        <v>1330</v>
      </c>
      <c r="J115" s="22">
        <v>1330</v>
      </c>
      <c r="K115" s="22"/>
      <c r="L115" s="22"/>
      <c r="M115" s="22"/>
      <c r="N115" s="170"/>
      <c r="O115" s="22">
        <v>1330</v>
      </c>
      <c r="P115" s="13">
        <f t="shared" si="29"/>
        <v>100</v>
      </c>
      <c r="Q115" s="168"/>
      <c r="R115" s="163"/>
      <c r="S115" s="322"/>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row>
    <row r="116" spans="1:261" s="7" customFormat="1" ht="203.4" customHeight="1" outlineLevel="1" x14ac:dyDescent="0.4">
      <c r="A116" s="175"/>
      <c r="B116" s="178"/>
      <c r="C116" s="171"/>
      <c r="D116" s="172"/>
      <c r="E116" s="172"/>
      <c r="F116" s="172"/>
      <c r="G116" s="172"/>
      <c r="H116" s="157" t="s">
        <v>9</v>
      </c>
      <c r="I116" s="22">
        <v>70</v>
      </c>
      <c r="J116" s="22">
        <v>70</v>
      </c>
      <c r="K116" s="22"/>
      <c r="L116" s="22"/>
      <c r="M116" s="22"/>
      <c r="N116" s="170"/>
      <c r="O116" s="22">
        <v>70</v>
      </c>
      <c r="P116" s="13">
        <f t="shared" si="29"/>
        <v>100</v>
      </c>
      <c r="Q116" s="168"/>
      <c r="R116" s="164"/>
      <c r="S116" s="322"/>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row>
    <row r="117" spans="1:261" s="7" customFormat="1" ht="20.25" customHeight="1" outlineLevel="1" x14ac:dyDescent="0.4">
      <c r="A117" s="173" t="s">
        <v>377</v>
      </c>
      <c r="B117" s="176" t="s">
        <v>615</v>
      </c>
      <c r="C117" s="170" t="s">
        <v>290</v>
      </c>
      <c r="D117" s="172">
        <v>44371</v>
      </c>
      <c r="E117" s="172">
        <v>44561</v>
      </c>
      <c r="F117" s="172">
        <v>44371</v>
      </c>
      <c r="G117" s="172">
        <v>44561</v>
      </c>
      <c r="H117" s="157" t="s">
        <v>6</v>
      </c>
      <c r="I117" s="22">
        <v>41</v>
      </c>
      <c r="J117" s="22">
        <v>41</v>
      </c>
      <c r="K117" s="22"/>
      <c r="L117" s="22"/>
      <c r="M117" s="22"/>
      <c r="N117" s="170" t="s">
        <v>505</v>
      </c>
      <c r="O117" s="22">
        <v>41</v>
      </c>
      <c r="P117" s="13">
        <f t="shared" si="29"/>
        <v>100</v>
      </c>
      <c r="Q117" s="168" t="s">
        <v>682</v>
      </c>
      <c r="R117" s="162" t="s">
        <v>730</v>
      </c>
      <c r="S117" s="322"/>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row>
    <row r="118" spans="1:261" s="7" customFormat="1" ht="22.5" customHeight="1" outlineLevel="1" x14ac:dyDescent="0.4">
      <c r="A118" s="174"/>
      <c r="B118" s="177"/>
      <c r="C118" s="171"/>
      <c r="D118" s="172"/>
      <c r="E118" s="172"/>
      <c r="F118" s="172"/>
      <c r="G118" s="172"/>
      <c r="H118" s="157" t="s">
        <v>8</v>
      </c>
      <c r="I118" s="22">
        <v>38.950000000000003</v>
      </c>
      <c r="J118" s="22">
        <v>38.950000000000003</v>
      </c>
      <c r="K118" s="22"/>
      <c r="L118" s="22"/>
      <c r="M118" s="22"/>
      <c r="N118" s="170"/>
      <c r="O118" s="22">
        <v>38.950000000000003</v>
      </c>
      <c r="P118" s="13">
        <f t="shared" si="29"/>
        <v>100</v>
      </c>
      <c r="Q118" s="168"/>
      <c r="R118" s="163"/>
      <c r="S118" s="322"/>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row>
    <row r="119" spans="1:261" s="7" customFormat="1" ht="194.55" customHeight="1" outlineLevel="1" x14ac:dyDescent="0.4">
      <c r="A119" s="175"/>
      <c r="B119" s="178"/>
      <c r="C119" s="171"/>
      <c r="D119" s="172"/>
      <c r="E119" s="172"/>
      <c r="F119" s="172"/>
      <c r="G119" s="172"/>
      <c r="H119" s="157" t="s">
        <v>9</v>
      </c>
      <c r="I119" s="22">
        <v>2.0499999999999998</v>
      </c>
      <c r="J119" s="22">
        <v>2.0499999999999998</v>
      </c>
      <c r="K119" s="22"/>
      <c r="L119" s="22"/>
      <c r="M119" s="22"/>
      <c r="N119" s="170"/>
      <c r="O119" s="22">
        <v>2.0499999999999998</v>
      </c>
      <c r="P119" s="13">
        <f t="shared" si="29"/>
        <v>100</v>
      </c>
      <c r="Q119" s="168"/>
      <c r="R119" s="164"/>
      <c r="S119" s="322"/>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row>
    <row r="120" spans="1:261" s="7" customFormat="1" ht="20.25" customHeight="1" outlineLevel="1" x14ac:dyDescent="0.4">
      <c r="A120" s="173" t="s">
        <v>373</v>
      </c>
      <c r="B120" s="170" t="s">
        <v>506</v>
      </c>
      <c r="C120" s="170" t="s">
        <v>762</v>
      </c>
      <c r="D120" s="172">
        <v>44497</v>
      </c>
      <c r="E120" s="172">
        <v>44561</v>
      </c>
      <c r="F120" s="172">
        <v>44497</v>
      </c>
      <c r="G120" s="172">
        <v>44561</v>
      </c>
      <c r="H120" s="157" t="s">
        <v>6</v>
      </c>
      <c r="I120" s="22">
        <v>735</v>
      </c>
      <c r="J120" s="22">
        <v>735</v>
      </c>
      <c r="K120" s="22"/>
      <c r="L120" s="22"/>
      <c r="M120" s="22"/>
      <c r="N120" s="170" t="s">
        <v>626</v>
      </c>
      <c r="O120" s="22">
        <f>O121+O122</f>
        <v>540.22500000000002</v>
      </c>
      <c r="P120" s="13">
        <f t="shared" si="29"/>
        <v>73.5</v>
      </c>
      <c r="Q120" s="168" t="s">
        <v>626</v>
      </c>
      <c r="R120" s="162" t="s">
        <v>730</v>
      </c>
      <c r="S120" s="322"/>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row>
    <row r="121" spans="1:261" s="7" customFormat="1" ht="22.5" customHeight="1" outlineLevel="1" x14ac:dyDescent="0.4">
      <c r="A121" s="174"/>
      <c r="B121" s="170"/>
      <c r="C121" s="171"/>
      <c r="D121" s="172"/>
      <c r="E121" s="172"/>
      <c r="F121" s="172"/>
      <c r="G121" s="172"/>
      <c r="H121" s="157" t="s">
        <v>8</v>
      </c>
      <c r="I121" s="22">
        <v>698.25</v>
      </c>
      <c r="J121" s="22">
        <v>698.25</v>
      </c>
      <c r="K121" s="22"/>
      <c r="L121" s="22"/>
      <c r="M121" s="22"/>
      <c r="N121" s="170"/>
      <c r="O121" s="22">
        <v>513.21375</v>
      </c>
      <c r="P121" s="13">
        <f t="shared" si="29"/>
        <v>73.5</v>
      </c>
      <c r="Q121" s="168"/>
      <c r="R121" s="163"/>
      <c r="S121" s="322"/>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row>
    <row r="122" spans="1:261" s="7" customFormat="1" ht="139.94999999999999" customHeight="1" outlineLevel="1" x14ac:dyDescent="0.4">
      <c r="A122" s="175"/>
      <c r="B122" s="170"/>
      <c r="C122" s="171"/>
      <c r="D122" s="172"/>
      <c r="E122" s="172"/>
      <c r="F122" s="172"/>
      <c r="G122" s="172"/>
      <c r="H122" s="157" t="s">
        <v>9</v>
      </c>
      <c r="I122" s="22">
        <v>36.75</v>
      </c>
      <c r="J122" s="22">
        <v>36.75</v>
      </c>
      <c r="K122" s="22"/>
      <c r="L122" s="22"/>
      <c r="M122" s="22"/>
      <c r="N122" s="170"/>
      <c r="O122" s="22">
        <v>27.01125</v>
      </c>
      <c r="P122" s="13">
        <f t="shared" si="29"/>
        <v>73.5</v>
      </c>
      <c r="Q122" s="168"/>
      <c r="R122" s="164"/>
      <c r="S122" s="322"/>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row>
    <row r="123" spans="1:261" s="7" customFormat="1" ht="20.25" customHeight="1" outlineLevel="1" x14ac:dyDescent="0.4">
      <c r="A123" s="173" t="s">
        <v>374</v>
      </c>
      <c r="B123" s="170" t="s">
        <v>507</v>
      </c>
      <c r="C123" s="170" t="s">
        <v>762</v>
      </c>
      <c r="D123" s="172">
        <v>44497</v>
      </c>
      <c r="E123" s="172">
        <v>44561</v>
      </c>
      <c r="F123" s="172">
        <v>44497</v>
      </c>
      <c r="G123" s="172">
        <v>44561</v>
      </c>
      <c r="H123" s="157" t="s">
        <v>6</v>
      </c>
      <c r="I123" s="22">
        <v>117.41</v>
      </c>
      <c r="J123" s="22">
        <v>117.41</v>
      </c>
      <c r="K123" s="22"/>
      <c r="L123" s="22"/>
      <c r="M123" s="22"/>
      <c r="N123" s="170" t="s">
        <v>627</v>
      </c>
      <c r="O123" s="22">
        <v>117.41</v>
      </c>
      <c r="P123" s="13">
        <f t="shared" si="29"/>
        <v>100</v>
      </c>
      <c r="Q123" s="168" t="s">
        <v>627</v>
      </c>
      <c r="R123" s="162" t="s">
        <v>730</v>
      </c>
      <c r="S123" s="322"/>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row>
    <row r="124" spans="1:261" s="7" customFormat="1" ht="22.5" customHeight="1" outlineLevel="1" x14ac:dyDescent="0.4">
      <c r="A124" s="174"/>
      <c r="B124" s="170"/>
      <c r="C124" s="171"/>
      <c r="D124" s="172"/>
      <c r="E124" s="172"/>
      <c r="F124" s="172"/>
      <c r="G124" s="172"/>
      <c r="H124" s="157" t="s">
        <v>8</v>
      </c>
      <c r="I124" s="22">
        <v>111.54</v>
      </c>
      <c r="J124" s="22">
        <v>111.54</v>
      </c>
      <c r="K124" s="22"/>
      <c r="L124" s="22"/>
      <c r="M124" s="22"/>
      <c r="N124" s="170"/>
      <c r="O124" s="22">
        <v>111.54</v>
      </c>
      <c r="P124" s="13">
        <f t="shared" si="29"/>
        <v>100</v>
      </c>
      <c r="Q124" s="168"/>
      <c r="R124" s="163"/>
      <c r="S124" s="322"/>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row>
    <row r="125" spans="1:261" s="7" customFormat="1" ht="136.80000000000001" customHeight="1" outlineLevel="1" x14ac:dyDescent="0.4">
      <c r="A125" s="175"/>
      <c r="B125" s="170"/>
      <c r="C125" s="171"/>
      <c r="D125" s="172"/>
      <c r="E125" s="172"/>
      <c r="F125" s="172"/>
      <c r="G125" s="172"/>
      <c r="H125" s="157" t="s">
        <v>9</v>
      </c>
      <c r="I125" s="22">
        <v>5.8699999999999903</v>
      </c>
      <c r="J125" s="22">
        <v>5.8699999999999903</v>
      </c>
      <c r="K125" s="22"/>
      <c r="L125" s="22"/>
      <c r="M125" s="22"/>
      <c r="N125" s="170"/>
      <c r="O125" s="22">
        <v>5.8699999999999903</v>
      </c>
      <c r="P125" s="13">
        <f t="shared" si="29"/>
        <v>100</v>
      </c>
      <c r="Q125" s="168"/>
      <c r="R125" s="164"/>
      <c r="S125" s="322"/>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row>
    <row r="126" spans="1:261" s="7" customFormat="1" ht="20.25" customHeight="1" outlineLevel="1" x14ac:dyDescent="0.4">
      <c r="A126" s="173" t="s">
        <v>379</v>
      </c>
      <c r="B126" s="170" t="s">
        <v>266</v>
      </c>
      <c r="C126" s="170" t="s">
        <v>349</v>
      </c>
      <c r="D126" s="172">
        <v>44371</v>
      </c>
      <c r="E126" s="172">
        <v>44561</v>
      </c>
      <c r="F126" s="172">
        <v>44371</v>
      </c>
      <c r="G126" s="172">
        <v>44561</v>
      </c>
      <c r="H126" s="157" t="s">
        <v>6</v>
      </c>
      <c r="I126" s="22">
        <v>2631.5790000000002</v>
      </c>
      <c r="J126" s="22">
        <v>2631.5790000000002</v>
      </c>
      <c r="K126" s="22"/>
      <c r="L126" s="22"/>
      <c r="M126" s="22"/>
      <c r="N126" s="170" t="s">
        <v>268</v>
      </c>
      <c r="O126" s="22">
        <v>2631.5790000000002</v>
      </c>
      <c r="P126" s="13">
        <f t="shared" si="29"/>
        <v>100</v>
      </c>
      <c r="Q126" s="168" t="s">
        <v>268</v>
      </c>
      <c r="R126" s="162" t="s">
        <v>730</v>
      </c>
      <c r="S126" s="322"/>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row>
    <row r="127" spans="1:261" s="7" customFormat="1" ht="22.5" customHeight="1" outlineLevel="1" x14ac:dyDescent="0.4">
      <c r="A127" s="174"/>
      <c r="B127" s="170"/>
      <c r="C127" s="171"/>
      <c r="D127" s="172"/>
      <c r="E127" s="172"/>
      <c r="F127" s="172"/>
      <c r="G127" s="172"/>
      <c r="H127" s="157" t="s">
        <v>8</v>
      </c>
      <c r="I127" s="22">
        <v>2500</v>
      </c>
      <c r="J127" s="22">
        <v>2500</v>
      </c>
      <c r="K127" s="22"/>
      <c r="L127" s="22"/>
      <c r="M127" s="22"/>
      <c r="N127" s="170"/>
      <c r="O127" s="22">
        <v>2500</v>
      </c>
      <c r="P127" s="13">
        <f t="shared" si="29"/>
        <v>100</v>
      </c>
      <c r="Q127" s="168"/>
      <c r="R127" s="163"/>
      <c r="S127" s="322"/>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row>
    <row r="128" spans="1:261" s="7" customFormat="1" ht="177" customHeight="1" outlineLevel="1" x14ac:dyDescent="0.4">
      <c r="A128" s="175"/>
      <c r="B128" s="170"/>
      <c r="C128" s="171"/>
      <c r="D128" s="172"/>
      <c r="E128" s="172"/>
      <c r="F128" s="172"/>
      <c r="G128" s="172"/>
      <c r="H128" s="157" t="s">
        <v>9</v>
      </c>
      <c r="I128" s="22">
        <v>131.57900000000001</v>
      </c>
      <c r="J128" s="22">
        <v>131.57900000000001</v>
      </c>
      <c r="K128" s="22"/>
      <c r="L128" s="22"/>
      <c r="M128" s="22"/>
      <c r="N128" s="170"/>
      <c r="O128" s="22">
        <v>131.57900000000001</v>
      </c>
      <c r="P128" s="13">
        <f t="shared" si="29"/>
        <v>100</v>
      </c>
      <c r="Q128" s="168"/>
      <c r="R128" s="164"/>
      <c r="S128" s="322"/>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row>
    <row r="129" spans="1:261" s="7" customFormat="1" ht="20.25" customHeight="1" outlineLevel="1" x14ac:dyDescent="0.4">
      <c r="A129" s="173" t="s">
        <v>380</v>
      </c>
      <c r="B129" s="170" t="s">
        <v>267</v>
      </c>
      <c r="C129" s="170" t="s">
        <v>350</v>
      </c>
      <c r="D129" s="172">
        <v>44371</v>
      </c>
      <c r="E129" s="172">
        <v>44561</v>
      </c>
      <c r="F129" s="172">
        <v>44371</v>
      </c>
      <c r="G129" s="172">
        <v>44561</v>
      </c>
      <c r="H129" s="157" t="s">
        <v>6</v>
      </c>
      <c r="I129" s="22">
        <v>2631.5790000000002</v>
      </c>
      <c r="J129" s="22">
        <v>2631.5790000000002</v>
      </c>
      <c r="K129" s="22"/>
      <c r="L129" s="22"/>
      <c r="M129" s="22"/>
      <c r="N129" s="170" t="s">
        <v>269</v>
      </c>
      <c r="O129" s="22">
        <f>O130+O131</f>
        <v>2505.1017800000004</v>
      </c>
      <c r="P129" s="13">
        <f t="shared" si="29"/>
        <v>95.193865736122689</v>
      </c>
      <c r="Q129" s="168" t="s">
        <v>269</v>
      </c>
      <c r="R129" s="162" t="s">
        <v>730</v>
      </c>
      <c r="S129" s="322"/>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row>
    <row r="130" spans="1:261" s="7" customFormat="1" ht="22.5" customHeight="1" outlineLevel="1" x14ac:dyDescent="0.4">
      <c r="A130" s="174"/>
      <c r="B130" s="170"/>
      <c r="C130" s="271"/>
      <c r="D130" s="172"/>
      <c r="E130" s="172"/>
      <c r="F130" s="172"/>
      <c r="G130" s="172"/>
      <c r="H130" s="157" t="s">
        <v>8</v>
      </c>
      <c r="I130" s="22">
        <v>2500</v>
      </c>
      <c r="J130" s="22">
        <v>2500</v>
      </c>
      <c r="K130" s="22"/>
      <c r="L130" s="22"/>
      <c r="M130" s="22"/>
      <c r="N130" s="170"/>
      <c r="O130" s="22">
        <v>2379.8466400000002</v>
      </c>
      <c r="P130" s="13">
        <f t="shared" si="29"/>
        <v>95.193865600000009</v>
      </c>
      <c r="Q130" s="168"/>
      <c r="R130" s="163"/>
      <c r="S130" s="322"/>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row>
    <row r="131" spans="1:261" s="7" customFormat="1" ht="188.4" customHeight="1" outlineLevel="1" x14ac:dyDescent="0.4">
      <c r="A131" s="175"/>
      <c r="B131" s="170"/>
      <c r="C131" s="271"/>
      <c r="D131" s="172"/>
      <c r="E131" s="172"/>
      <c r="F131" s="172"/>
      <c r="G131" s="172"/>
      <c r="H131" s="157" t="s">
        <v>9</v>
      </c>
      <c r="I131" s="22">
        <v>131.57900000000001</v>
      </c>
      <c r="J131" s="22">
        <v>131.57900000000001</v>
      </c>
      <c r="K131" s="22"/>
      <c r="L131" s="22"/>
      <c r="M131" s="22"/>
      <c r="N131" s="170"/>
      <c r="O131" s="22">
        <v>125.25514</v>
      </c>
      <c r="P131" s="13">
        <f t="shared" si="29"/>
        <v>95.193868322452673</v>
      </c>
      <c r="Q131" s="168"/>
      <c r="R131" s="164"/>
      <c r="S131" s="322"/>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row>
    <row r="132" spans="1:261" s="7" customFormat="1" ht="20.25" customHeight="1" outlineLevel="1" x14ac:dyDescent="0.4">
      <c r="A132" s="173" t="s">
        <v>381</v>
      </c>
      <c r="B132" s="170" t="s">
        <v>683</v>
      </c>
      <c r="C132" s="170" t="s">
        <v>763</v>
      </c>
      <c r="D132" s="172">
        <v>44497</v>
      </c>
      <c r="E132" s="172">
        <v>44561</v>
      </c>
      <c r="F132" s="172">
        <v>44497</v>
      </c>
      <c r="G132" s="172">
        <v>44561</v>
      </c>
      <c r="H132" s="157" t="s">
        <v>6</v>
      </c>
      <c r="I132" s="22">
        <v>550</v>
      </c>
      <c r="J132" s="22">
        <v>550</v>
      </c>
      <c r="K132" s="22"/>
      <c r="L132" s="22"/>
      <c r="M132" s="22"/>
      <c r="N132" s="170" t="s">
        <v>628</v>
      </c>
      <c r="O132" s="22">
        <f>O133+O134</f>
        <v>344.96</v>
      </c>
      <c r="P132" s="13">
        <f t="shared" si="29"/>
        <v>62.72</v>
      </c>
      <c r="Q132" s="168" t="s">
        <v>701</v>
      </c>
      <c r="R132" s="162" t="s">
        <v>730</v>
      </c>
      <c r="S132" s="322"/>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row>
    <row r="133" spans="1:261" s="7" customFormat="1" ht="22.5" customHeight="1" outlineLevel="1" x14ac:dyDescent="0.4">
      <c r="A133" s="174"/>
      <c r="B133" s="170"/>
      <c r="C133" s="271"/>
      <c r="D133" s="172"/>
      <c r="E133" s="172"/>
      <c r="F133" s="172"/>
      <c r="G133" s="172"/>
      <c r="H133" s="157" t="s">
        <v>8</v>
      </c>
      <c r="I133" s="22">
        <v>522.5</v>
      </c>
      <c r="J133" s="22">
        <v>522.5</v>
      </c>
      <c r="K133" s="22"/>
      <c r="L133" s="22"/>
      <c r="M133" s="22"/>
      <c r="N133" s="170"/>
      <c r="O133" s="22">
        <v>327.71199999999999</v>
      </c>
      <c r="P133" s="13">
        <f t="shared" si="29"/>
        <v>62.72</v>
      </c>
      <c r="Q133" s="168"/>
      <c r="R133" s="163"/>
      <c r="S133" s="322"/>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row>
    <row r="134" spans="1:261" s="7" customFormat="1" ht="117.6" customHeight="1" outlineLevel="1" x14ac:dyDescent="0.4">
      <c r="A134" s="175"/>
      <c r="B134" s="170"/>
      <c r="C134" s="271"/>
      <c r="D134" s="172"/>
      <c r="E134" s="172"/>
      <c r="F134" s="172"/>
      <c r="G134" s="172"/>
      <c r="H134" s="157" t="s">
        <v>9</v>
      </c>
      <c r="I134" s="22">
        <v>27.5</v>
      </c>
      <c r="J134" s="22">
        <v>27.5</v>
      </c>
      <c r="K134" s="22"/>
      <c r="L134" s="22"/>
      <c r="M134" s="22"/>
      <c r="N134" s="170"/>
      <c r="O134" s="22">
        <v>17.248000000000001</v>
      </c>
      <c r="P134" s="13">
        <f t="shared" si="29"/>
        <v>62.720000000000006</v>
      </c>
      <c r="Q134" s="168"/>
      <c r="R134" s="164"/>
      <c r="S134" s="322"/>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row>
    <row r="135" spans="1:261" s="7" customFormat="1" ht="20.25" customHeight="1" outlineLevel="1" x14ac:dyDescent="0.4">
      <c r="A135" s="173" t="s">
        <v>382</v>
      </c>
      <c r="B135" s="170" t="s">
        <v>508</v>
      </c>
      <c r="C135" s="170" t="s">
        <v>509</v>
      </c>
      <c r="D135" s="172">
        <v>44497</v>
      </c>
      <c r="E135" s="172">
        <v>44561</v>
      </c>
      <c r="F135" s="172">
        <v>44497</v>
      </c>
      <c r="G135" s="172">
        <v>44561</v>
      </c>
      <c r="H135" s="157" t="s">
        <v>6</v>
      </c>
      <c r="I135" s="22">
        <v>200</v>
      </c>
      <c r="J135" s="22">
        <v>200</v>
      </c>
      <c r="K135" s="22"/>
      <c r="L135" s="22"/>
      <c r="M135" s="22"/>
      <c r="N135" s="170" t="s">
        <v>629</v>
      </c>
      <c r="O135" s="22">
        <v>200</v>
      </c>
      <c r="P135" s="13">
        <f t="shared" si="29"/>
        <v>100</v>
      </c>
      <c r="Q135" s="168" t="s">
        <v>752</v>
      </c>
      <c r="R135" s="162" t="s">
        <v>730</v>
      </c>
      <c r="S135" s="322"/>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row>
    <row r="136" spans="1:261" s="7" customFormat="1" ht="22.5" customHeight="1" outlineLevel="1" x14ac:dyDescent="0.4">
      <c r="A136" s="174"/>
      <c r="B136" s="170"/>
      <c r="C136" s="271"/>
      <c r="D136" s="172"/>
      <c r="E136" s="172"/>
      <c r="F136" s="172"/>
      <c r="G136" s="172"/>
      <c r="H136" s="157" t="s">
        <v>8</v>
      </c>
      <c r="I136" s="22">
        <v>190</v>
      </c>
      <c r="J136" s="22">
        <v>190</v>
      </c>
      <c r="K136" s="22"/>
      <c r="L136" s="22"/>
      <c r="M136" s="22"/>
      <c r="N136" s="170"/>
      <c r="O136" s="22">
        <v>190</v>
      </c>
      <c r="P136" s="13">
        <f t="shared" si="29"/>
        <v>100</v>
      </c>
      <c r="Q136" s="168"/>
      <c r="R136" s="163"/>
      <c r="S136" s="322"/>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row>
    <row r="137" spans="1:261" s="7" customFormat="1" ht="136.5" customHeight="1" outlineLevel="1" x14ac:dyDescent="0.4">
      <c r="A137" s="175"/>
      <c r="B137" s="170"/>
      <c r="C137" s="271"/>
      <c r="D137" s="172"/>
      <c r="E137" s="172"/>
      <c r="F137" s="172"/>
      <c r="G137" s="172"/>
      <c r="H137" s="157" t="s">
        <v>9</v>
      </c>
      <c r="I137" s="22">
        <v>10</v>
      </c>
      <c r="J137" s="22">
        <v>10</v>
      </c>
      <c r="K137" s="22"/>
      <c r="L137" s="22"/>
      <c r="M137" s="22"/>
      <c r="N137" s="170"/>
      <c r="O137" s="22">
        <v>10</v>
      </c>
      <c r="P137" s="13">
        <f t="shared" si="29"/>
        <v>100</v>
      </c>
      <c r="Q137" s="168"/>
      <c r="R137" s="164"/>
      <c r="S137" s="322"/>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row>
    <row r="138" spans="1:261" s="7" customFormat="1" ht="20.25" customHeight="1" outlineLevel="1" x14ac:dyDescent="0.4">
      <c r="A138" s="173" t="s">
        <v>383</v>
      </c>
      <c r="B138" s="170" t="s">
        <v>190</v>
      </c>
      <c r="C138" s="170" t="s">
        <v>291</v>
      </c>
      <c r="D138" s="172">
        <v>44279</v>
      </c>
      <c r="E138" s="172">
        <v>44561</v>
      </c>
      <c r="F138" s="172">
        <v>44279</v>
      </c>
      <c r="G138" s="172">
        <v>44561</v>
      </c>
      <c r="H138" s="157" t="s">
        <v>6</v>
      </c>
      <c r="I138" s="22">
        <v>2000</v>
      </c>
      <c r="J138" s="22">
        <v>2000</v>
      </c>
      <c r="K138" s="22"/>
      <c r="L138" s="22"/>
      <c r="M138" s="22"/>
      <c r="N138" s="170" t="s">
        <v>209</v>
      </c>
      <c r="O138" s="22">
        <v>2000</v>
      </c>
      <c r="P138" s="13">
        <f t="shared" si="29"/>
        <v>100</v>
      </c>
      <c r="Q138" s="168" t="s">
        <v>209</v>
      </c>
      <c r="R138" s="162" t="s">
        <v>730</v>
      </c>
      <c r="S138" s="322"/>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row>
    <row r="139" spans="1:261" s="7" customFormat="1" ht="22.5" customHeight="1" outlineLevel="1" x14ac:dyDescent="0.4">
      <c r="A139" s="174"/>
      <c r="B139" s="170"/>
      <c r="C139" s="171"/>
      <c r="D139" s="172"/>
      <c r="E139" s="172"/>
      <c r="F139" s="172"/>
      <c r="G139" s="172"/>
      <c r="H139" s="157" t="s">
        <v>8</v>
      </c>
      <c r="I139" s="22">
        <v>1900</v>
      </c>
      <c r="J139" s="22">
        <v>1900</v>
      </c>
      <c r="K139" s="22"/>
      <c r="L139" s="22"/>
      <c r="M139" s="22"/>
      <c r="N139" s="170"/>
      <c r="O139" s="22">
        <v>1900</v>
      </c>
      <c r="P139" s="13">
        <f t="shared" si="29"/>
        <v>100</v>
      </c>
      <c r="Q139" s="168"/>
      <c r="R139" s="163"/>
      <c r="S139" s="322"/>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row>
    <row r="140" spans="1:261" s="7" customFormat="1" ht="193.95" customHeight="1" outlineLevel="1" x14ac:dyDescent="0.4">
      <c r="A140" s="175"/>
      <c r="B140" s="170"/>
      <c r="C140" s="171"/>
      <c r="D140" s="172"/>
      <c r="E140" s="172"/>
      <c r="F140" s="172"/>
      <c r="G140" s="172"/>
      <c r="H140" s="157" t="s">
        <v>9</v>
      </c>
      <c r="I140" s="22">
        <v>100</v>
      </c>
      <c r="J140" s="22">
        <v>100</v>
      </c>
      <c r="K140" s="22"/>
      <c r="L140" s="22"/>
      <c r="M140" s="22"/>
      <c r="N140" s="170"/>
      <c r="O140" s="22">
        <v>100</v>
      </c>
      <c r="P140" s="13">
        <f t="shared" si="29"/>
        <v>100</v>
      </c>
      <c r="Q140" s="168"/>
      <c r="R140" s="164"/>
      <c r="S140" s="322"/>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row>
    <row r="141" spans="1:261" s="7" customFormat="1" ht="20.25" customHeight="1" outlineLevel="1" x14ac:dyDescent="0.4">
      <c r="A141" s="173" t="s">
        <v>384</v>
      </c>
      <c r="B141" s="170" t="s">
        <v>355</v>
      </c>
      <c r="C141" s="170" t="s">
        <v>351</v>
      </c>
      <c r="D141" s="172">
        <v>44371</v>
      </c>
      <c r="E141" s="172">
        <v>44561</v>
      </c>
      <c r="F141" s="172">
        <v>44371</v>
      </c>
      <c r="G141" s="172">
        <v>44561</v>
      </c>
      <c r="H141" s="157" t="s">
        <v>6</v>
      </c>
      <c r="I141" s="22">
        <v>400</v>
      </c>
      <c r="J141" s="22">
        <v>400</v>
      </c>
      <c r="K141" s="22"/>
      <c r="L141" s="22"/>
      <c r="M141" s="22"/>
      <c r="N141" s="170" t="s">
        <v>359</v>
      </c>
      <c r="O141" s="22">
        <v>400</v>
      </c>
      <c r="P141" s="13">
        <f t="shared" si="29"/>
        <v>100</v>
      </c>
      <c r="Q141" s="168" t="s">
        <v>359</v>
      </c>
      <c r="R141" s="162" t="s">
        <v>730</v>
      </c>
      <c r="S141" s="322"/>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row>
    <row r="142" spans="1:261" s="7" customFormat="1" ht="22.5" customHeight="1" outlineLevel="1" x14ac:dyDescent="0.4">
      <c r="A142" s="174"/>
      <c r="B142" s="170"/>
      <c r="C142" s="171"/>
      <c r="D142" s="172"/>
      <c r="E142" s="172"/>
      <c r="F142" s="172"/>
      <c r="G142" s="172"/>
      <c r="H142" s="157" t="s">
        <v>8</v>
      </c>
      <c r="I142" s="22">
        <v>380</v>
      </c>
      <c r="J142" s="22">
        <v>380</v>
      </c>
      <c r="K142" s="22"/>
      <c r="L142" s="22"/>
      <c r="M142" s="22"/>
      <c r="N142" s="170"/>
      <c r="O142" s="22">
        <v>380</v>
      </c>
      <c r="P142" s="13">
        <f t="shared" si="29"/>
        <v>100</v>
      </c>
      <c r="Q142" s="168"/>
      <c r="R142" s="163"/>
      <c r="S142" s="322"/>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row>
    <row r="143" spans="1:261" s="7" customFormat="1" ht="112.95" customHeight="1" outlineLevel="1" x14ac:dyDescent="0.4">
      <c r="A143" s="175"/>
      <c r="B143" s="170"/>
      <c r="C143" s="171"/>
      <c r="D143" s="172"/>
      <c r="E143" s="172"/>
      <c r="F143" s="172"/>
      <c r="G143" s="172"/>
      <c r="H143" s="157" t="s">
        <v>9</v>
      </c>
      <c r="I143" s="22">
        <v>20</v>
      </c>
      <c r="J143" s="22">
        <v>20</v>
      </c>
      <c r="K143" s="22"/>
      <c r="L143" s="22"/>
      <c r="M143" s="22"/>
      <c r="N143" s="170"/>
      <c r="O143" s="22">
        <v>20</v>
      </c>
      <c r="P143" s="13">
        <f t="shared" si="29"/>
        <v>100</v>
      </c>
      <c r="Q143" s="168"/>
      <c r="R143" s="164"/>
      <c r="S143" s="322"/>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row>
    <row r="144" spans="1:261" s="7" customFormat="1" ht="20.25" customHeight="1" outlineLevel="1" x14ac:dyDescent="0.4">
      <c r="A144" s="173" t="s">
        <v>385</v>
      </c>
      <c r="B144" s="170" t="s">
        <v>510</v>
      </c>
      <c r="C144" s="170" t="s">
        <v>351</v>
      </c>
      <c r="D144" s="172">
        <v>44497</v>
      </c>
      <c r="E144" s="172">
        <v>44561</v>
      </c>
      <c r="F144" s="172">
        <v>44497</v>
      </c>
      <c r="G144" s="172">
        <v>44561</v>
      </c>
      <c r="H144" s="157" t="s">
        <v>6</v>
      </c>
      <c r="I144" s="22">
        <v>360</v>
      </c>
      <c r="J144" s="22">
        <v>360</v>
      </c>
      <c r="K144" s="22"/>
      <c r="L144" s="22"/>
      <c r="M144" s="22"/>
      <c r="N144" s="170" t="s">
        <v>630</v>
      </c>
      <c r="O144" s="22">
        <v>360</v>
      </c>
      <c r="P144" s="13">
        <f t="shared" si="29"/>
        <v>100</v>
      </c>
      <c r="Q144" s="168" t="s">
        <v>630</v>
      </c>
      <c r="R144" s="162" t="s">
        <v>730</v>
      </c>
      <c r="S144" s="322"/>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row>
    <row r="145" spans="1:261" s="7" customFormat="1" ht="22.5" customHeight="1" outlineLevel="1" x14ac:dyDescent="0.4">
      <c r="A145" s="174"/>
      <c r="B145" s="170"/>
      <c r="C145" s="171"/>
      <c r="D145" s="172"/>
      <c r="E145" s="172"/>
      <c r="F145" s="172"/>
      <c r="G145" s="172"/>
      <c r="H145" s="157" t="s">
        <v>8</v>
      </c>
      <c r="I145" s="22">
        <v>342</v>
      </c>
      <c r="J145" s="22">
        <v>342</v>
      </c>
      <c r="K145" s="22"/>
      <c r="L145" s="22"/>
      <c r="M145" s="22"/>
      <c r="N145" s="170"/>
      <c r="O145" s="22">
        <v>342</v>
      </c>
      <c r="P145" s="13">
        <f t="shared" si="29"/>
        <v>100</v>
      </c>
      <c r="Q145" s="168"/>
      <c r="R145" s="163"/>
      <c r="S145" s="322"/>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row>
    <row r="146" spans="1:261" s="7" customFormat="1" ht="112.2" customHeight="1" outlineLevel="1" x14ac:dyDescent="0.4">
      <c r="A146" s="175"/>
      <c r="B146" s="170"/>
      <c r="C146" s="171"/>
      <c r="D146" s="172"/>
      <c r="E146" s="172"/>
      <c r="F146" s="172"/>
      <c r="G146" s="172"/>
      <c r="H146" s="157" t="s">
        <v>9</v>
      </c>
      <c r="I146" s="22">
        <v>18</v>
      </c>
      <c r="J146" s="22">
        <v>18</v>
      </c>
      <c r="K146" s="22"/>
      <c r="L146" s="22"/>
      <c r="M146" s="22"/>
      <c r="N146" s="170"/>
      <c r="O146" s="22">
        <v>18</v>
      </c>
      <c r="P146" s="13">
        <f t="shared" si="29"/>
        <v>100</v>
      </c>
      <c r="Q146" s="168"/>
      <c r="R146" s="164"/>
      <c r="S146" s="322"/>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row>
    <row r="147" spans="1:261" s="7" customFormat="1" ht="20.25" customHeight="1" outlineLevel="1" x14ac:dyDescent="0.4">
      <c r="A147" s="173" t="s">
        <v>543</v>
      </c>
      <c r="B147" s="170" t="s">
        <v>702</v>
      </c>
      <c r="C147" s="170" t="s">
        <v>292</v>
      </c>
      <c r="D147" s="172">
        <v>44279</v>
      </c>
      <c r="E147" s="172">
        <v>44561</v>
      </c>
      <c r="F147" s="172">
        <v>44279</v>
      </c>
      <c r="G147" s="172">
        <v>44561</v>
      </c>
      <c r="H147" s="157" t="s">
        <v>6</v>
      </c>
      <c r="I147" s="22">
        <v>3007.14</v>
      </c>
      <c r="J147" s="22">
        <v>3007.14</v>
      </c>
      <c r="K147" s="22"/>
      <c r="L147" s="22"/>
      <c r="M147" s="22"/>
      <c r="N147" s="170" t="s">
        <v>631</v>
      </c>
      <c r="O147" s="22">
        <v>3007.14</v>
      </c>
      <c r="P147" s="13">
        <f t="shared" si="29"/>
        <v>100</v>
      </c>
      <c r="Q147" s="168" t="s">
        <v>703</v>
      </c>
      <c r="R147" s="162" t="s">
        <v>730</v>
      </c>
      <c r="S147" s="322"/>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row>
    <row r="148" spans="1:261" s="7" customFormat="1" ht="22.5" customHeight="1" outlineLevel="1" x14ac:dyDescent="0.4">
      <c r="A148" s="174"/>
      <c r="B148" s="170"/>
      <c r="C148" s="171"/>
      <c r="D148" s="172"/>
      <c r="E148" s="172"/>
      <c r="F148" s="172"/>
      <c r="G148" s="172"/>
      <c r="H148" s="157" t="s">
        <v>8</v>
      </c>
      <c r="I148" s="22">
        <v>2706.42</v>
      </c>
      <c r="J148" s="22">
        <v>2706.42</v>
      </c>
      <c r="K148" s="22"/>
      <c r="L148" s="22"/>
      <c r="M148" s="22"/>
      <c r="N148" s="170"/>
      <c r="O148" s="22">
        <v>2706.42</v>
      </c>
      <c r="P148" s="13">
        <f t="shared" si="29"/>
        <v>100</v>
      </c>
      <c r="Q148" s="168"/>
      <c r="R148" s="163"/>
      <c r="S148" s="322"/>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row>
    <row r="149" spans="1:261" s="7" customFormat="1" ht="125.55" customHeight="1" outlineLevel="1" x14ac:dyDescent="0.4">
      <c r="A149" s="175"/>
      <c r="B149" s="170"/>
      <c r="C149" s="171"/>
      <c r="D149" s="172"/>
      <c r="E149" s="172"/>
      <c r="F149" s="172"/>
      <c r="G149" s="172"/>
      <c r="H149" s="157" t="s">
        <v>9</v>
      </c>
      <c r="I149" s="22">
        <v>300.72000000000003</v>
      </c>
      <c r="J149" s="22">
        <v>300.72000000000003</v>
      </c>
      <c r="K149" s="22"/>
      <c r="L149" s="22"/>
      <c r="M149" s="22"/>
      <c r="N149" s="170"/>
      <c r="O149" s="22">
        <v>300.72000000000003</v>
      </c>
      <c r="P149" s="13">
        <f t="shared" si="29"/>
        <v>100</v>
      </c>
      <c r="Q149" s="168"/>
      <c r="R149" s="164"/>
      <c r="S149" s="322"/>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row>
    <row r="150" spans="1:261" s="7" customFormat="1" ht="20.25" customHeight="1" outlineLevel="1" x14ac:dyDescent="0.4">
      <c r="A150" s="173" t="s">
        <v>386</v>
      </c>
      <c r="B150" s="170" t="s">
        <v>511</v>
      </c>
      <c r="C150" s="170" t="s">
        <v>512</v>
      </c>
      <c r="D150" s="165">
        <v>44497</v>
      </c>
      <c r="E150" s="165">
        <v>44561</v>
      </c>
      <c r="F150" s="165">
        <v>44497</v>
      </c>
      <c r="G150" s="165"/>
      <c r="H150" s="157" t="s">
        <v>6</v>
      </c>
      <c r="I150" s="22">
        <v>3823.33</v>
      </c>
      <c r="J150" s="22">
        <v>3823.33</v>
      </c>
      <c r="K150" s="22"/>
      <c r="L150" s="22"/>
      <c r="M150" s="22"/>
      <c r="N150" s="170" t="s">
        <v>513</v>
      </c>
      <c r="O150" s="22">
        <v>0</v>
      </c>
      <c r="P150" s="13">
        <f t="shared" si="29"/>
        <v>0</v>
      </c>
      <c r="Q150" s="168" t="s">
        <v>753</v>
      </c>
      <c r="R150" s="162" t="s">
        <v>734</v>
      </c>
      <c r="S150" s="322"/>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row>
    <row r="151" spans="1:261" s="7" customFormat="1" ht="22.5" customHeight="1" outlineLevel="1" x14ac:dyDescent="0.4">
      <c r="A151" s="174"/>
      <c r="B151" s="170"/>
      <c r="C151" s="171"/>
      <c r="D151" s="166"/>
      <c r="E151" s="166"/>
      <c r="F151" s="166"/>
      <c r="G151" s="166"/>
      <c r="H151" s="157" t="s">
        <v>8</v>
      </c>
      <c r="I151" s="22">
        <v>3632.16</v>
      </c>
      <c r="J151" s="22">
        <v>3632.16</v>
      </c>
      <c r="K151" s="22"/>
      <c r="L151" s="22"/>
      <c r="M151" s="22"/>
      <c r="N151" s="170"/>
      <c r="O151" s="22">
        <v>0</v>
      </c>
      <c r="P151" s="13">
        <f t="shared" si="29"/>
        <v>0</v>
      </c>
      <c r="Q151" s="168"/>
      <c r="R151" s="163"/>
      <c r="S151" s="322"/>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row>
    <row r="152" spans="1:261" s="7" customFormat="1" ht="112.2" customHeight="1" outlineLevel="1" x14ac:dyDescent="0.4">
      <c r="A152" s="175"/>
      <c r="B152" s="170"/>
      <c r="C152" s="171"/>
      <c r="D152" s="167"/>
      <c r="E152" s="167"/>
      <c r="F152" s="167"/>
      <c r="G152" s="167"/>
      <c r="H152" s="157" t="s">
        <v>9</v>
      </c>
      <c r="I152" s="22">
        <v>191.17000000000007</v>
      </c>
      <c r="J152" s="22">
        <v>191.17000000000007</v>
      </c>
      <c r="K152" s="22"/>
      <c r="L152" s="22"/>
      <c r="M152" s="22"/>
      <c r="N152" s="170"/>
      <c r="O152" s="22">
        <v>0</v>
      </c>
      <c r="P152" s="13">
        <f t="shared" si="29"/>
        <v>0</v>
      </c>
      <c r="Q152" s="168"/>
      <c r="R152" s="164"/>
      <c r="S152" s="322"/>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row>
    <row r="153" spans="1:261" s="7" customFormat="1" ht="20.25" customHeight="1" outlineLevel="1" x14ac:dyDescent="0.4">
      <c r="A153" s="173" t="s">
        <v>387</v>
      </c>
      <c r="B153" s="170" t="s">
        <v>270</v>
      </c>
      <c r="C153" s="170" t="s">
        <v>352</v>
      </c>
      <c r="D153" s="172">
        <v>44371</v>
      </c>
      <c r="E153" s="172">
        <v>44561</v>
      </c>
      <c r="F153" s="172">
        <v>44371</v>
      </c>
      <c r="G153" s="172">
        <v>44561</v>
      </c>
      <c r="H153" s="157" t="s">
        <v>6</v>
      </c>
      <c r="I153" s="22">
        <v>600</v>
      </c>
      <c r="J153" s="22">
        <v>600</v>
      </c>
      <c r="K153" s="22"/>
      <c r="L153" s="22"/>
      <c r="M153" s="22"/>
      <c r="N153" s="170" t="s">
        <v>473</v>
      </c>
      <c r="O153" s="22">
        <f>O154+O155</f>
        <v>578.85414000000003</v>
      </c>
      <c r="P153" s="13">
        <f t="shared" si="29"/>
        <v>96.47569</v>
      </c>
      <c r="Q153" s="168" t="s">
        <v>473</v>
      </c>
      <c r="R153" s="162" t="s">
        <v>730</v>
      </c>
      <c r="S153" s="322"/>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row>
    <row r="154" spans="1:261" s="7" customFormat="1" ht="22.5" customHeight="1" outlineLevel="1" x14ac:dyDescent="0.4">
      <c r="A154" s="174"/>
      <c r="B154" s="170"/>
      <c r="C154" s="171"/>
      <c r="D154" s="172"/>
      <c r="E154" s="172"/>
      <c r="F154" s="172"/>
      <c r="G154" s="172"/>
      <c r="H154" s="157" t="s">
        <v>8</v>
      </c>
      <c r="I154" s="22">
        <v>570</v>
      </c>
      <c r="J154" s="22">
        <v>570</v>
      </c>
      <c r="K154" s="22"/>
      <c r="L154" s="22"/>
      <c r="M154" s="22"/>
      <c r="N154" s="170"/>
      <c r="O154" s="22">
        <v>549.91143</v>
      </c>
      <c r="P154" s="13">
        <f t="shared" si="29"/>
        <v>96.475689473684213</v>
      </c>
      <c r="Q154" s="168"/>
      <c r="R154" s="163"/>
      <c r="S154" s="322"/>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row>
    <row r="155" spans="1:261" s="7" customFormat="1" ht="198.6" customHeight="1" outlineLevel="1" x14ac:dyDescent="0.4">
      <c r="A155" s="175"/>
      <c r="B155" s="170"/>
      <c r="C155" s="171"/>
      <c r="D155" s="172"/>
      <c r="E155" s="172"/>
      <c r="F155" s="172"/>
      <c r="G155" s="172"/>
      <c r="H155" s="157" t="s">
        <v>9</v>
      </c>
      <c r="I155" s="22">
        <v>30</v>
      </c>
      <c r="J155" s="22">
        <v>30</v>
      </c>
      <c r="K155" s="22"/>
      <c r="L155" s="22"/>
      <c r="M155" s="22"/>
      <c r="N155" s="170"/>
      <c r="O155" s="22">
        <v>28.942710000000002</v>
      </c>
      <c r="P155" s="13">
        <f t="shared" ref="P155:P218" si="30">O155/I155*100</f>
        <v>96.475700000000003</v>
      </c>
      <c r="Q155" s="168"/>
      <c r="R155" s="164"/>
      <c r="S155" s="322"/>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row>
    <row r="156" spans="1:261" s="7" customFormat="1" ht="20.25" customHeight="1" outlineLevel="1" x14ac:dyDescent="0.4">
      <c r="A156" s="173" t="s">
        <v>388</v>
      </c>
      <c r="B156" s="170" t="s">
        <v>514</v>
      </c>
      <c r="C156" s="170" t="s">
        <v>516</v>
      </c>
      <c r="D156" s="165">
        <v>44497</v>
      </c>
      <c r="E156" s="165">
        <v>44561</v>
      </c>
      <c r="F156" s="165">
        <v>44497</v>
      </c>
      <c r="G156" s="165">
        <v>44561</v>
      </c>
      <c r="H156" s="157" t="s">
        <v>6</v>
      </c>
      <c r="I156" s="22">
        <v>3493.08</v>
      </c>
      <c r="J156" s="22">
        <v>3493.08</v>
      </c>
      <c r="K156" s="22"/>
      <c r="L156" s="22"/>
      <c r="M156" s="22"/>
      <c r="N156" s="170" t="s">
        <v>515</v>
      </c>
      <c r="O156" s="22">
        <f>O157+O158</f>
        <v>3493.0772000000002</v>
      </c>
      <c r="P156" s="13">
        <f t="shared" si="30"/>
        <v>99.999919841515222</v>
      </c>
      <c r="Q156" s="168" t="s">
        <v>515</v>
      </c>
      <c r="R156" s="162" t="s">
        <v>730</v>
      </c>
      <c r="S156" s="322"/>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row>
    <row r="157" spans="1:261" s="7" customFormat="1" ht="22.5" customHeight="1" outlineLevel="1" x14ac:dyDescent="0.4">
      <c r="A157" s="174"/>
      <c r="B157" s="170"/>
      <c r="C157" s="171"/>
      <c r="D157" s="166"/>
      <c r="E157" s="166"/>
      <c r="F157" s="166"/>
      <c r="G157" s="166"/>
      <c r="H157" s="157" t="s">
        <v>8</v>
      </c>
      <c r="I157" s="22">
        <v>3318.43</v>
      </c>
      <c r="J157" s="22">
        <v>3318.43</v>
      </c>
      <c r="K157" s="22"/>
      <c r="L157" s="22"/>
      <c r="M157" s="22"/>
      <c r="N157" s="170"/>
      <c r="O157" s="22">
        <v>3318.4178400000001</v>
      </c>
      <c r="P157" s="13">
        <f t="shared" si="30"/>
        <v>99.999633561654164</v>
      </c>
      <c r="Q157" s="168"/>
      <c r="R157" s="163"/>
      <c r="S157" s="322"/>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row>
    <row r="158" spans="1:261" s="7" customFormat="1" ht="116.4" customHeight="1" outlineLevel="1" x14ac:dyDescent="0.4">
      <c r="A158" s="175"/>
      <c r="B158" s="170"/>
      <c r="C158" s="171"/>
      <c r="D158" s="167"/>
      <c r="E158" s="167"/>
      <c r="F158" s="167"/>
      <c r="G158" s="167"/>
      <c r="H158" s="157" t="s">
        <v>9</v>
      </c>
      <c r="I158" s="22">
        <v>174.65000000000009</v>
      </c>
      <c r="J158" s="22">
        <v>174.65000000000009</v>
      </c>
      <c r="K158" s="22"/>
      <c r="L158" s="22"/>
      <c r="M158" s="22"/>
      <c r="N158" s="170"/>
      <c r="O158" s="22">
        <v>174.65935999999999</v>
      </c>
      <c r="P158" s="13">
        <f t="shared" si="30"/>
        <v>100.00535929000853</v>
      </c>
      <c r="Q158" s="168"/>
      <c r="R158" s="164"/>
      <c r="S158" s="322"/>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row>
    <row r="159" spans="1:261" s="7" customFormat="1" ht="20.25" customHeight="1" outlineLevel="1" x14ac:dyDescent="0.4">
      <c r="A159" s="173" t="s">
        <v>389</v>
      </c>
      <c r="B159" s="170" t="s">
        <v>124</v>
      </c>
      <c r="C159" s="170" t="s">
        <v>293</v>
      </c>
      <c r="D159" s="172">
        <v>44279</v>
      </c>
      <c r="E159" s="172">
        <v>44561</v>
      </c>
      <c r="F159" s="172">
        <v>44279</v>
      </c>
      <c r="G159" s="172">
        <v>44561</v>
      </c>
      <c r="H159" s="157" t="s">
        <v>6</v>
      </c>
      <c r="I159" s="22">
        <v>3354.34</v>
      </c>
      <c r="J159" s="22">
        <v>3354.34</v>
      </c>
      <c r="K159" s="22"/>
      <c r="L159" s="22"/>
      <c r="M159" s="22"/>
      <c r="N159" s="170" t="s">
        <v>632</v>
      </c>
      <c r="O159" s="22">
        <f>O160+O161</f>
        <v>3354.3333399999997</v>
      </c>
      <c r="P159" s="13">
        <f t="shared" si="30"/>
        <v>99.999801451254172</v>
      </c>
      <c r="Q159" s="168" t="s">
        <v>632</v>
      </c>
      <c r="R159" s="162" t="s">
        <v>730</v>
      </c>
      <c r="S159" s="322"/>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row>
    <row r="160" spans="1:261" s="7" customFormat="1" ht="22.5" customHeight="1" outlineLevel="1" x14ac:dyDescent="0.4">
      <c r="A160" s="174"/>
      <c r="B160" s="170"/>
      <c r="C160" s="171"/>
      <c r="D160" s="172"/>
      <c r="E160" s="172"/>
      <c r="F160" s="172"/>
      <c r="G160" s="172"/>
      <c r="H160" s="157" t="s">
        <v>8</v>
      </c>
      <c r="I160" s="22">
        <v>3186.62</v>
      </c>
      <c r="J160" s="22">
        <v>3186.62</v>
      </c>
      <c r="K160" s="22"/>
      <c r="L160" s="22"/>
      <c r="M160" s="22"/>
      <c r="N160" s="170"/>
      <c r="O160" s="22">
        <v>3186.6129999999998</v>
      </c>
      <c r="P160" s="13">
        <f t="shared" si="30"/>
        <v>99.999780331511133</v>
      </c>
      <c r="Q160" s="168"/>
      <c r="R160" s="163"/>
      <c r="S160" s="322"/>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row>
    <row r="161" spans="1:261" s="7" customFormat="1" ht="132.6" customHeight="1" outlineLevel="1" x14ac:dyDescent="0.4">
      <c r="A161" s="175"/>
      <c r="B161" s="170"/>
      <c r="C161" s="171"/>
      <c r="D161" s="172"/>
      <c r="E161" s="172"/>
      <c r="F161" s="172"/>
      <c r="G161" s="172"/>
      <c r="H161" s="157" t="s">
        <v>9</v>
      </c>
      <c r="I161" s="22">
        <v>167.72000000000025</v>
      </c>
      <c r="J161" s="22">
        <v>167.72000000000025</v>
      </c>
      <c r="K161" s="22"/>
      <c r="L161" s="22"/>
      <c r="M161" s="22"/>
      <c r="N161" s="170"/>
      <c r="O161" s="22">
        <v>167.72033999999999</v>
      </c>
      <c r="P161" s="13">
        <f t="shared" si="30"/>
        <v>100.00020271881691</v>
      </c>
      <c r="Q161" s="168"/>
      <c r="R161" s="164"/>
      <c r="S161" s="322"/>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row>
    <row r="162" spans="1:261" s="7" customFormat="1" ht="20.25" customHeight="1" outlineLevel="1" x14ac:dyDescent="0.4">
      <c r="A162" s="173" t="s">
        <v>390</v>
      </c>
      <c r="B162" s="170" t="s">
        <v>517</v>
      </c>
      <c r="C162" s="170" t="s">
        <v>293</v>
      </c>
      <c r="D162" s="165">
        <v>44497</v>
      </c>
      <c r="E162" s="165">
        <v>44561</v>
      </c>
      <c r="F162" s="165">
        <v>44497</v>
      </c>
      <c r="G162" s="165">
        <v>44561</v>
      </c>
      <c r="H162" s="157" t="s">
        <v>6</v>
      </c>
      <c r="I162" s="22">
        <v>1120</v>
      </c>
      <c r="J162" s="22">
        <v>1120</v>
      </c>
      <c r="K162" s="22"/>
      <c r="L162" s="22"/>
      <c r="M162" s="22"/>
      <c r="N162" s="170" t="s">
        <v>633</v>
      </c>
      <c r="O162" s="22">
        <f>O163+O164</f>
        <v>438.36651000000001</v>
      </c>
      <c r="P162" s="13">
        <f t="shared" si="30"/>
        <v>39.139866964285716</v>
      </c>
      <c r="Q162" s="168" t="s">
        <v>633</v>
      </c>
      <c r="R162" s="162" t="s">
        <v>730</v>
      </c>
      <c r="S162" s="322"/>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row>
    <row r="163" spans="1:261" s="7" customFormat="1" ht="22.5" customHeight="1" outlineLevel="1" x14ac:dyDescent="0.4">
      <c r="A163" s="174"/>
      <c r="B163" s="170"/>
      <c r="C163" s="171"/>
      <c r="D163" s="166"/>
      <c r="E163" s="166"/>
      <c r="F163" s="166"/>
      <c r="G163" s="166"/>
      <c r="H163" s="157" t="s">
        <v>8</v>
      </c>
      <c r="I163" s="22">
        <v>1064</v>
      </c>
      <c r="J163" s="22">
        <v>1064</v>
      </c>
      <c r="K163" s="22"/>
      <c r="L163" s="22"/>
      <c r="M163" s="22"/>
      <c r="N163" s="170"/>
      <c r="O163" s="22">
        <v>416.44817999999998</v>
      </c>
      <c r="P163" s="13">
        <f t="shared" si="30"/>
        <v>39.139866541353378</v>
      </c>
      <c r="Q163" s="168"/>
      <c r="R163" s="163"/>
      <c r="S163" s="322"/>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row>
    <row r="164" spans="1:261" s="7" customFormat="1" ht="138.6" customHeight="1" outlineLevel="1" x14ac:dyDescent="0.4">
      <c r="A164" s="175"/>
      <c r="B164" s="170"/>
      <c r="C164" s="171"/>
      <c r="D164" s="167"/>
      <c r="E164" s="167"/>
      <c r="F164" s="167"/>
      <c r="G164" s="167"/>
      <c r="H164" s="157" t="s">
        <v>9</v>
      </c>
      <c r="I164" s="22">
        <v>56</v>
      </c>
      <c r="J164" s="22">
        <v>56</v>
      </c>
      <c r="K164" s="22"/>
      <c r="L164" s="22"/>
      <c r="M164" s="22"/>
      <c r="N164" s="170"/>
      <c r="O164" s="22">
        <v>21.918330000000001</v>
      </c>
      <c r="P164" s="13">
        <f t="shared" si="30"/>
        <v>39.139875000000004</v>
      </c>
      <c r="Q164" s="168"/>
      <c r="R164" s="164"/>
      <c r="S164" s="322"/>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row>
    <row r="165" spans="1:261" s="7" customFormat="1" ht="20.25" customHeight="1" outlineLevel="1" x14ac:dyDescent="0.4">
      <c r="A165" s="173" t="s">
        <v>391</v>
      </c>
      <c r="B165" s="170" t="s">
        <v>518</v>
      </c>
      <c r="C165" s="170" t="s">
        <v>378</v>
      </c>
      <c r="D165" s="172">
        <v>44371</v>
      </c>
      <c r="E165" s="172">
        <v>44561</v>
      </c>
      <c r="F165" s="172">
        <v>44371</v>
      </c>
      <c r="G165" s="172">
        <v>44561</v>
      </c>
      <c r="H165" s="157" t="s">
        <v>6</v>
      </c>
      <c r="I165" s="22">
        <v>1900</v>
      </c>
      <c r="J165" s="22">
        <v>1900</v>
      </c>
      <c r="K165" s="22"/>
      <c r="L165" s="22"/>
      <c r="M165" s="22"/>
      <c r="N165" s="170" t="s">
        <v>519</v>
      </c>
      <c r="O165" s="22">
        <v>1900</v>
      </c>
      <c r="P165" s="13">
        <f t="shared" si="30"/>
        <v>100</v>
      </c>
      <c r="Q165" s="168" t="s">
        <v>519</v>
      </c>
      <c r="R165" s="162" t="s">
        <v>730</v>
      </c>
      <c r="S165" s="322"/>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row>
    <row r="166" spans="1:261" s="7" customFormat="1" ht="22.5" customHeight="1" outlineLevel="1" x14ac:dyDescent="0.4">
      <c r="A166" s="174"/>
      <c r="B166" s="170"/>
      <c r="C166" s="171"/>
      <c r="D166" s="172"/>
      <c r="E166" s="172"/>
      <c r="F166" s="172"/>
      <c r="G166" s="172"/>
      <c r="H166" s="157" t="s">
        <v>8</v>
      </c>
      <c r="I166" s="22">
        <v>1805</v>
      </c>
      <c r="J166" s="22">
        <v>1805</v>
      </c>
      <c r="K166" s="22"/>
      <c r="L166" s="22"/>
      <c r="M166" s="22"/>
      <c r="N166" s="170"/>
      <c r="O166" s="22">
        <v>1805</v>
      </c>
      <c r="P166" s="13">
        <f t="shared" si="30"/>
        <v>100</v>
      </c>
      <c r="Q166" s="168"/>
      <c r="R166" s="163"/>
      <c r="S166" s="322"/>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row>
    <row r="167" spans="1:261" s="7" customFormat="1" ht="119.55" customHeight="1" outlineLevel="1" x14ac:dyDescent="0.4">
      <c r="A167" s="175"/>
      <c r="B167" s="170"/>
      <c r="C167" s="171"/>
      <c r="D167" s="172"/>
      <c r="E167" s="172"/>
      <c r="F167" s="172"/>
      <c r="G167" s="172"/>
      <c r="H167" s="157" t="s">
        <v>9</v>
      </c>
      <c r="I167" s="22">
        <v>95</v>
      </c>
      <c r="J167" s="22">
        <v>95</v>
      </c>
      <c r="K167" s="22"/>
      <c r="L167" s="22"/>
      <c r="M167" s="22"/>
      <c r="N167" s="170"/>
      <c r="O167" s="22">
        <v>95</v>
      </c>
      <c r="P167" s="13">
        <f t="shared" si="30"/>
        <v>100</v>
      </c>
      <c r="Q167" s="168"/>
      <c r="R167" s="164"/>
      <c r="S167" s="322"/>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row>
    <row r="168" spans="1:261" s="7" customFormat="1" ht="20.25" customHeight="1" outlineLevel="1" x14ac:dyDescent="0.4">
      <c r="A168" s="173" t="s">
        <v>392</v>
      </c>
      <c r="B168" s="170" t="s">
        <v>520</v>
      </c>
      <c r="C168" s="170" t="s">
        <v>378</v>
      </c>
      <c r="D168" s="165">
        <v>44497</v>
      </c>
      <c r="E168" s="165">
        <v>44561</v>
      </c>
      <c r="F168" s="165">
        <v>44497</v>
      </c>
      <c r="G168" s="165">
        <v>44561</v>
      </c>
      <c r="H168" s="157" t="s">
        <v>6</v>
      </c>
      <c r="I168" s="22">
        <v>790</v>
      </c>
      <c r="J168" s="22">
        <v>790</v>
      </c>
      <c r="K168" s="22"/>
      <c r="L168" s="22"/>
      <c r="M168" s="22"/>
      <c r="N168" s="170" t="s">
        <v>634</v>
      </c>
      <c r="O168" s="22">
        <v>790</v>
      </c>
      <c r="P168" s="13">
        <f t="shared" si="30"/>
        <v>100</v>
      </c>
      <c r="Q168" s="168" t="s">
        <v>754</v>
      </c>
      <c r="R168" s="162" t="s">
        <v>730</v>
      </c>
      <c r="S168" s="322"/>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row>
    <row r="169" spans="1:261" s="7" customFormat="1" ht="22.5" customHeight="1" outlineLevel="1" x14ac:dyDescent="0.4">
      <c r="A169" s="174"/>
      <c r="B169" s="170"/>
      <c r="C169" s="171"/>
      <c r="D169" s="166"/>
      <c r="E169" s="166"/>
      <c r="F169" s="166"/>
      <c r="G169" s="166"/>
      <c r="H169" s="157" t="s">
        <v>8</v>
      </c>
      <c r="I169" s="22">
        <v>750.5</v>
      </c>
      <c r="J169" s="22">
        <v>750.5</v>
      </c>
      <c r="K169" s="22"/>
      <c r="L169" s="22"/>
      <c r="M169" s="22"/>
      <c r="N169" s="170"/>
      <c r="O169" s="22">
        <v>750.5</v>
      </c>
      <c r="P169" s="13">
        <f t="shared" si="30"/>
        <v>100</v>
      </c>
      <c r="Q169" s="168"/>
      <c r="R169" s="163"/>
      <c r="S169" s="322"/>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row>
    <row r="170" spans="1:261" s="7" customFormat="1" ht="116.4" customHeight="1" outlineLevel="1" x14ac:dyDescent="0.4">
      <c r="A170" s="175"/>
      <c r="B170" s="170"/>
      <c r="C170" s="171"/>
      <c r="D170" s="167"/>
      <c r="E170" s="167"/>
      <c r="F170" s="167"/>
      <c r="G170" s="167"/>
      <c r="H170" s="157" t="s">
        <v>9</v>
      </c>
      <c r="I170" s="22">
        <v>39.5</v>
      </c>
      <c r="J170" s="22">
        <v>39.5</v>
      </c>
      <c r="K170" s="22"/>
      <c r="L170" s="22"/>
      <c r="M170" s="22"/>
      <c r="N170" s="170"/>
      <c r="O170" s="22">
        <v>39.5</v>
      </c>
      <c r="P170" s="13">
        <f t="shared" si="30"/>
        <v>100</v>
      </c>
      <c r="Q170" s="168"/>
      <c r="R170" s="164"/>
      <c r="S170" s="322"/>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row>
    <row r="171" spans="1:261" s="7" customFormat="1" ht="20.25" customHeight="1" outlineLevel="1" x14ac:dyDescent="0.4">
      <c r="A171" s="173" t="s">
        <v>393</v>
      </c>
      <c r="B171" s="170" t="s">
        <v>191</v>
      </c>
      <c r="C171" s="176" t="s">
        <v>294</v>
      </c>
      <c r="D171" s="172">
        <v>44279</v>
      </c>
      <c r="E171" s="172">
        <v>44561</v>
      </c>
      <c r="F171" s="172">
        <v>44279</v>
      </c>
      <c r="G171" s="172">
        <v>44561</v>
      </c>
      <c r="H171" s="157" t="s">
        <v>6</v>
      </c>
      <c r="I171" s="22">
        <v>3489.77</v>
      </c>
      <c r="J171" s="22">
        <v>3489.77</v>
      </c>
      <c r="K171" s="22"/>
      <c r="L171" s="22"/>
      <c r="M171" s="22"/>
      <c r="N171" s="170" t="s">
        <v>223</v>
      </c>
      <c r="O171" s="22">
        <f>O172+O173</f>
        <v>3384.2321999999999</v>
      </c>
      <c r="P171" s="13">
        <f t="shared" si="30"/>
        <v>96.975794966430456</v>
      </c>
      <c r="Q171" s="168" t="s">
        <v>223</v>
      </c>
      <c r="R171" s="162" t="s">
        <v>730</v>
      </c>
      <c r="S171" s="322"/>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row>
    <row r="172" spans="1:261" s="7" customFormat="1" ht="22.5" customHeight="1" outlineLevel="1" x14ac:dyDescent="0.4">
      <c r="A172" s="174"/>
      <c r="B172" s="170"/>
      <c r="C172" s="269"/>
      <c r="D172" s="172"/>
      <c r="E172" s="172"/>
      <c r="F172" s="172"/>
      <c r="G172" s="172"/>
      <c r="H172" s="157" t="s">
        <v>8</v>
      </c>
      <c r="I172" s="22">
        <v>3315.28</v>
      </c>
      <c r="J172" s="22">
        <v>3315.28</v>
      </c>
      <c r="K172" s="22"/>
      <c r="L172" s="22"/>
      <c r="M172" s="22"/>
      <c r="N172" s="170"/>
      <c r="O172" s="22">
        <v>3215.0191300000001</v>
      </c>
      <c r="P172" s="13">
        <f t="shared" si="30"/>
        <v>96.975794804662058</v>
      </c>
      <c r="Q172" s="168"/>
      <c r="R172" s="163"/>
      <c r="S172" s="322"/>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row>
    <row r="173" spans="1:261" s="7" customFormat="1" ht="112.95" customHeight="1" outlineLevel="1" x14ac:dyDescent="0.4">
      <c r="A173" s="175"/>
      <c r="B173" s="170"/>
      <c r="C173" s="270"/>
      <c r="D173" s="172"/>
      <c r="E173" s="172"/>
      <c r="F173" s="172"/>
      <c r="G173" s="172"/>
      <c r="H173" s="157" t="s">
        <v>9</v>
      </c>
      <c r="I173" s="22">
        <v>174.48999999999978</v>
      </c>
      <c r="J173" s="22">
        <v>174.48999999999978</v>
      </c>
      <c r="K173" s="22"/>
      <c r="L173" s="22"/>
      <c r="M173" s="22"/>
      <c r="N173" s="170"/>
      <c r="O173" s="22">
        <v>169.21306999999999</v>
      </c>
      <c r="P173" s="13">
        <f t="shared" si="30"/>
        <v>96.975798040002402</v>
      </c>
      <c r="Q173" s="168"/>
      <c r="R173" s="164"/>
      <c r="S173" s="322"/>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row>
    <row r="174" spans="1:261" s="7" customFormat="1" ht="20.25" customHeight="1" outlineLevel="1" x14ac:dyDescent="0.4">
      <c r="A174" s="173" t="s">
        <v>394</v>
      </c>
      <c r="B174" s="170" t="s">
        <v>521</v>
      </c>
      <c r="C174" s="176" t="s">
        <v>294</v>
      </c>
      <c r="D174" s="165">
        <v>44497</v>
      </c>
      <c r="E174" s="165">
        <v>44561</v>
      </c>
      <c r="F174" s="165">
        <v>44497</v>
      </c>
      <c r="G174" s="165"/>
      <c r="H174" s="157" t="s">
        <v>6</v>
      </c>
      <c r="I174" s="22">
        <v>870</v>
      </c>
      <c r="J174" s="22">
        <v>870</v>
      </c>
      <c r="K174" s="22"/>
      <c r="L174" s="22"/>
      <c r="M174" s="22"/>
      <c r="N174" s="170" t="s">
        <v>635</v>
      </c>
      <c r="O174" s="22">
        <v>0</v>
      </c>
      <c r="P174" s="13">
        <f t="shared" si="30"/>
        <v>0</v>
      </c>
      <c r="Q174" s="168" t="s">
        <v>755</v>
      </c>
      <c r="R174" s="162" t="s">
        <v>734</v>
      </c>
      <c r="S174" s="322"/>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row>
    <row r="175" spans="1:261" s="7" customFormat="1" ht="22.5" customHeight="1" outlineLevel="1" x14ac:dyDescent="0.4">
      <c r="A175" s="174"/>
      <c r="B175" s="170"/>
      <c r="C175" s="269"/>
      <c r="D175" s="166"/>
      <c r="E175" s="166"/>
      <c r="F175" s="166"/>
      <c r="G175" s="166"/>
      <c r="H175" s="157" t="s">
        <v>8</v>
      </c>
      <c r="I175" s="22">
        <v>826.5</v>
      </c>
      <c r="J175" s="22">
        <v>826.5</v>
      </c>
      <c r="K175" s="22"/>
      <c r="L175" s="22"/>
      <c r="M175" s="22"/>
      <c r="N175" s="170"/>
      <c r="O175" s="22">
        <v>0</v>
      </c>
      <c r="P175" s="13">
        <f t="shared" si="30"/>
        <v>0</v>
      </c>
      <c r="Q175" s="168"/>
      <c r="R175" s="163"/>
      <c r="S175" s="322"/>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row>
    <row r="176" spans="1:261" s="7" customFormat="1" ht="112.95" customHeight="1" outlineLevel="1" x14ac:dyDescent="0.4">
      <c r="A176" s="175"/>
      <c r="B176" s="170"/>
      <c r="C176" s="270"/>
      <c r="D176" s="167"/>
      <c r="E176" s="167"/>
      <c r="F176" s="167"/>
      <c r="G176" s="167"/>
      <c r="H176" s="157" t="s">
        <v>9</v>
      </c>
      <c r="I176" s="22">
        <v>43.5</v>
      </c>
      <c r="J176" s="22">
        <v>43.5</v>
      </c>
      <c r="K176" s="22"/>
      <c r="L176" s="22"/>
      <c r="M176" s="22"/>
      <c r="N176" s="170"/>
      <c r="O176" s="22">
        <v>0</v>
      </c>
      <c r="P176" s="13">
        <f t="shared" si="30"/>
        <v>0</v>
      </c>
      <c r="Q176" s="168"/>
      <c r="R176" s="164"/>
      <c r="S176" s="322"/>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row>
    <row r="177" spans="1:261" s="7" customFormat="1" ht="20.25" customHeight="1" outlineLevel="1" x14ac:dyDescent="0.4">
      <c r="A177" s="173" t="s">
        <v>395</v>
      </c>
      <c r="B177" s="170" t="s">
        <v>192</v>
      </c>
      <c r="C177" s="170" t="s">
        <v>353</v>
      </c>
      <c r="D177" s="172">
        <v>44279</v>
      </c>
      <c r="E177" s="172">
        <v>44561</v>
      </c>
      <c r="F177" s="172">
        <v>44279</v>
      </c>
      <c r="G177" s="172"/>
      <c r="H177" s="157" t="s">
        <v>6</v>
      </c>
      <c r="I177" s="22">
        <v>500</v>
      </c>
      <c r="J177" s="22">
        <v>500</v>
      </c>
      <c r="K177" s="22"/>
      <c r="L177" s="22"/>
      <c r="M177" s="22"/>
      <c r="N177" s="170" t="s">
        <v>444</v>
      </c>
      <c r="O177" s="22">
        <v>0</v>
      </c>
      <c r="P177" s="13">
        <f t="shared" si="30"/>
        <v>0</v>
      </c>
      <c r="Q177" s="168" t="s">
        <v>756</v>
      </c>
      <c r="R177" s="162" t="s">
        <v>734</v>
      </c>
      <c r="S177" s="322"/>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row>
    <row r="178" spans="1:261" s="7" customFormat="1" ht="22.5" customHeight="1" outlineLevel="1" x14ac:dyDescent="0.4">
      <c r="A178" s="174"/>
      <c r="B178" s="170"/>
      <c r="C178" s="171"/>
      <c r="D178" s="172"/>
      <c r="E178" s="172"/>
      <c r="F178" s="172"/>
      <c r="G178" s="172"/>
      <c r="H178" s="157" t="s">
        <v>8</v>
      </c>
      <c r="I178" s="22">
        <v>475</v>
      </c>
      <c r="J178" s="22">
        <v>475</v>
      </c>
      <c r="K178" s="22"/>
      <c r="L178" s="22"/>
      <c r="M178" s="22"/>
      <c r="N178" s="170"/>
      <c r="O178" s="22">
        <v>0</v>
      </c>
      <c r="P178" s="13">
        <f t="shared" si="30"/>
        <v>0</v>
      </c>
      <c r="Q178" s="168"/>
      <c r="R178" s="163"/>
      <c r="S178" s="322"/>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row>
    <row r="179" spans="1:261" s="7" customFormat="1" ht="200.4" customHeight="1" outlineLevel="1" x14ac:dyDescent="0.4">
      <c r="A179" s="175"/>
      <c r="B179" s="170"/>
      <c r="C179" s="171"/>
      <c r="D179" s="172"/>
      <c r="E179" s="172"/>
      <c r="F179" s="172"/>
      <c r="G179" s="172"/>
      <c r="H179" s="157" t="s">
        <v>9</v>
      </c>
      <c r="I179" s="22">
        <v>25</v>
      </c>
      <c r="J179" s="22">
        <v>25</v>
      </c>
      <c r="K179" s="22"/>
      <c r="L179" s="22"/>
      <c r="M179" s="22"/>
      <c r="N179" s="170"/>
      <c r="O179" s="22">
        <v>0</v>
      </c>
      <c r="P179" s="13">
        <f t="shared" si="30"/>
        <v>0</v>
      </c>
      <c r="Q179" s="168"/>
      <c r="R179" s="164"/>
      <c r="S179" s="322"/>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c r="IW179" s="6"/>
      <c r="IX179" s="6"/>
      <c r="IY179" s="6"/>
      <c r="IZ179" s="6"/>
      <c r="JA179" s="6"/>
    </row>
    <row r="180" spans="1:261" s="7" customFormat="1" ht="20.25" customHeight="1" outlineLevel="1" x14ac:dyDescent="0.4">
      <c r="A180" s="173" t="s">
        <v>396</v>
      </c>
      <c r="B180" s="170" t="s">
        <v>271</v>
      </c>
      <c r="C180" s="170" t="s">
        <v>354</v>
      </c>
      <c r="D180" s="172">
        <v>44371</v>
      </c>
      <c r="E180" s="172">
        <v>44561</v>
      </c>
      <c r="F180" s="172">
        <v>44371</v>
      </c>
      <c r="G180" s="172"/>
      <c r="H180" s="157" t="s">
        <v>6</v>
      </c>
      <c r="I180" s="22">
        <v>367.06</v>
      </c>
      <c r="J180" s="22">
        <v>367.06</v>
      </c>
      <c r="K180" s="22"/>
      <c r="L180" s="22"/>
      <c r="M180" s="22"/>
      <c r="N180" s="170" t="s">
        <v>445</v>
      </c>
      <c r="O180" s="22">
        <v>0</v>
      </c>
      <c r="P180" s="13">
        <f t="shared" si="30"/>
        <v>0</v>
      </c>
      <c r="Q180" s="168" t="s">
        <v>756</v>
      </c>
      <c r="R180" s="162" t="s">
        <v>734</v>
      </c>
      <c r="S180" s="322"/>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row>
    <row r="181" spans="1:261" s="7" customFormat="1" ht="22.5" customHeight="1" outlineLevel="1" x14ac:dyDescent="0.4">
      <c r="A181" s="174"/>
      <c r="B181" s="170"/>
      <c r="C181" s="171"/>
      <c r="D181" s="172"/>
      <c r="E181" s="172"/>
      <c r="F181" s="172"/>
      <c r="G181" s="172"/>
      <c r="H181" s="157" t="s">
        <v>8</v>
      </c>
      <c r="I181" s="22">
        <v>348.7</v>
      </c>
      <c r="J181" s="22">
        <v>348.7</v>
      </c>
      <c r="K181" s="22"/>
      <c r="L181" s="22"/>
      <c r="M181" s="22"/>
      <c r="N181" s="170"/>
      <c r="O181" s="22">
        <v>0</v>
      </c>
      <c r="P181" s="13">
        <f t="shared" si="30"/>
        <v>0</v>
      </c>
      <c r="Q181" s="168"/>
      <c r="R181" s="163"/>
      <c r="S181" s="322"/>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row>
    <row r="182" spans="1:261" s="7" customFormat="1" ht="136.80000000000001" customHeight="1" outlineLevel="1" x14ac:dyDescent="0.4">
      <c r="A182" s="175"/>
      <c r="B182" s="170"/>
      <c r="C182" s="171"/>
      <c r="D182" s="172"/>
      <c r="E182" s="172"/>
      <c r="F182" s="172"/>
      <c r="G182" s="172"/>
      <c r="H182" s="157" t="s">
        <v>9</v>
      </c>
      <c r="I182" s="22">
        <v>18.36</v>
      </c>
      <c r="J182" s="22">
        <v>18.36</v>
      </c>
      <c r="K182" s="22"/>
      <c r="L182" s="22"/>
      <c r="M182" s="22"/>
      <c r="N182" s="170"/>
      <c r="O182" s="22">
        <v>0</v>
      </c>
      <c r="P182" s="13">
        <f t="shared" si="30"/>
        <v>0</v>
      </c>
      <c r="Q182" s="168"/>
      <c r="R182" s="164"/>
      <c r="S182" s="322"/>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row>
    <row r="183" spans="1:261" s="7" customFormat="1" ht="20.25" customHeight="1" outlineLevel="1" x14ac:dyDescent="0.4">
      <c r="A183" s="173" t="s">
        <v>397</v>
      </c>
      <c r="B183" s="170" t="s">
        <v>272</v>
      </c>
      <c r="C183" s="170" t="s">
        <v>354</v>
      </c>
      <c r="D183" s="172">
        <v>44371</v>
      </c>
      <c r="E183" s="172">
        <v>44561</v>
      </c>
      <c r="F183" s="172">
        <v>44371</v>
      </c>
      <c r="G183" s="172"/>
      <c r="H183" s="157" t="s">
        <v>6</v>
      </c>
      <c r="I183" s="22">
        <v>367.06</v>
      </c>
      <c r="J183" s="22">
        <v>367.06</v>
      </c>
      <c r="K183" s="22"/>
      <c r="L183" s="22"/>
      <c r="M183" s="22"/>
      <c r="N183" s="170" t="s">
        <v>446</v>
      </c>
      <c r="O183" s="22">
        <v>0</v>
      </c>
      <c r="P183" s="13">
        <f t="shared" si="30"/>
        <v>0</v>
      </c>
      <c r="Q183" s="168" t="s">
        <v>756</v>
      </c>
      <c r="R183" s="162" t="s">
        <v>734</v>
      </c>
      <c r="S183" s="322"/>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row>
    <row r="184" spans="1:261" s="7" customFormat="1" ht="22.5" customHeight="1" outlineLevel="1" x14ac:dyDescent="0.4">
      <c r="A184" s="174"/>
      <c r="B184" s="170"/>
      <c r="C184" s="171"/>
      <c r="D184" s="172"/>
      <c r="E184" s="172"/>
      <c r="F184" s="172"/>
      <c r="G184" s="172"/>
      <c r="H184" s="157" t="s">
        <v>8</v>
      </c>
      <c r="I184" s="22">
        <v>348.7</v>
      </c>
      <c r="J184" s="22">
        <v>348.7</v>
      </c>
      <c r="K184" s="22"/>
      <c r="L184" s="22"/>
      <c r="M184" s="22"/>
      <c r="N184" s="170"/>
      <c r="O184" s="22">
        <v>0</v>
      </c>
      <c r="P184" s="13">
        <f t="shared" si="30"/>
        <v>0</v>
      </c>
      <c r="Q184" s="168"/>
      <c r="R184" s="163"/>
      <c r="S184" s="322"/>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c r="IW184" s="6"/>
      <c r="IX184" s="6"/>
      <c r="IY184" s="6"/>
      <c r="IZ184" s="6"/>
      <c r="JA184" s="6"/>
    </row>
    <row r="185" spans="1:261" s="7" customFormat="1" ht="136.80000000000001" customHeight="1" outlineLevel="1" x14ac:dyDescent="0.4">
      <c r="A185" s="175"/>
      <c r="B185" s="170"/>
      <c r="C185" s="171"/>
      <c r="D185" s="172"/>
      <c r="E185" s="172"/>
      <c r="F185" s="172"/>
      <c r="G185" s="172"/>
      <c r="H185" s="157" t="s">
        <v>9</v>
      </c>
      <c r="I185" s="22">
        <v>18.36</v>
      </c>
      <c r="J185" s="22">
        <v>18.36</v>
      </c>
      <c r="K185" s="22"/>
      <c r="L185" s="22"/>
      <c r="M185" s="22"/>
      <c r="N185" s="170"/>
      <c r="O185" s="22">
        <v>0</v>
      </c>
      <c r="P185" s="13">
        <f t="shared" si="30"/>
        <v>0</v>
      </c>
      <c r="Q185" s="168"/>
      <c r="R185" s="164"/>
      <c r="S185" s="322"/>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row>
    <row r="186" spans="1:261" s="7" customFormat="1" ht="20.25" customHeight="1" outlineLevel="1" x14ac:dyDescent="0.4">
      <c r="A186" s="173" t="s">
        <v>398</v>
      </c>
      <c r="B186" s="170" t="s">
        <v>684</v>
      </c>
      <c r="C186" s="170" t="s">
        <v>354</v>
      </c>
      <c r="D186" s="172">
        <v>44371</v>
      </c>
      <c r="E186" s="172">
        <v>44561</v>
      </c>
      <c r="F186" s="172">
        <v>44371</v>
      </c>
      <c r="G186" s="172">
        <v>44561</v>
      </c>
      <c r="H186" s="157" t="s">
        <v>6</v>
      </c>
      <c r="I186" s="22">
        <v>42.5</v>
      </c>
      <c r="J186" s="22">
        <v>42.5</v>
      </c>
      <c r="K186" s="22"/>
      <c r="L186" s="22"/>
      <c r="M186" s="22"/>
      <c r="N186" s="170" t="s">
        <v>636</v>
      </c>
      <c r="O186" s="22">
        <f>O187+O188</f>
        <v>42.1</v>
      </c>
      <c r="P186" s="13">
        <f t="shared" si="30"/>
        <v>99.058823529411768</v>
      </c>
      <c r="Q186" s="168" t="s">
        <v>692</v>
      </c>
      <c r="R186" s="162" t="s">
        <v>730</v>
      </c>
      <c r="S186" s="322"/>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row>
    <row r="187" spans="1:261" s="7" customFormat="1" ht="22.5" customHeight="1" outlineLevel="1" x14ac:dyDescent="0.4">
      <c r="A187" s="174"/>
      <c r="B187" s="170"/>
      <c r="C187" s="171"/>
      <c r="D187" s="172"/>
      <c r="E187" s="172"/>
      <c r="F187" s="172"/>
      <c r="G187" s="172"/>
      <c r="H187" s="157" t="s">
        <v>8</v>
      </c>
      <c r="I187" s="22">
        <v>40.369999999999997</v>
      </c>
      <c r="J187" s="22">
        <v>40.369999999999997</v>
      </c>
      <c r="K187" s="22"/>
      <c r="L187" s="22"/>
      <c r="M187" s="22"/>
      <c r="N187" s="170"/>
      <c r="O187" s="22">
        <v>39.99</v>
      </c>
      <c r="P187" s="13">
        <f t="shared" si="30"/>
        <v>99.05870696061433</v>
      </c>
      <c r="Q187" s="168"/>
      <c r="R187" s="163"/>
      <c r="S187" s="322"/>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row>
    <row r="188" spans="1:261" s="7" customFormat="1" ht="136.5" customHeight="1" outlineLevel="1" x14ac:dyDescent="0.4">
      <c r="A188" s="175"/>
      <c r="B188" s="170"/>
      <c r="C188" s="171"/>
      <c r="D188" s="172"/>
      <c r="E188" s="172"/>
      <c r="F188" s="172"/>
      <c r="G188" s="172"/>
      <c r="H188" s="157" t="s">
        <v>9</v>
      </c>
      <c r="I188" s="22">
        <v>2.13</v>
      </c>
      <c r="J188" s="22">
        <v>2.13</v>
      </c>
      <c r="K188" s="22"/>
      <c r="L188" s="22"/>
      <c r="M188" s="22"/>
      <c r="N188" s="170"/>
      <c r="O188" s="22">
        <v>2.11</v>
      </c>
      <c r="P188" s="13">
        <f t="shared" si="30"/>
        <v>99.061032863849761</v>
      </c>
      <c r="Q188" s="168"/>
      <c r="R188" s="164"/>
      <c r="S188" s="322"/>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row>
    <row r="189" spans="1:261" s="7" customFormat="1" ht="20.25" customHeight="1" outlineLevel="1" x14ac:dyDescent="0.4">
      <c r="A189" s="173" t="s">
        <v>399</v>
      </c>
      <c r="B189" s="170" t="s">
        <v>685</v>
      </c>
      <c r="C189" s="170" t="s">
        <v>354</v>
      </c>
      <c r="D189" s="165">
        <v>44497</v>
      </c>
      <c r="E189" s="165">
        <v>44561</v>
      </c>
      <c r="F189" s="165">
        <v>44497</v>
      </c>
      <c r="G189" s="165"/>
      <c r="H189" s="157" t="s">
        <v>6</v>
      </c>
      <c r="I189" s="22">
        <v>216</v>
      </c>
      <c r="J189" s="22">
        <v>216</v>
      </c>
      <c r="K189" s="22"/>
      <c r="L189" s="22"/>
      <c r="M189" s="22"/>
      <c r="N189" s="170" t="s">
        <v>637</v>
      </c>
      <c r="O189" s="22">
        <v>0</v>
      </c>
      <c r="P189" s="13">
        <f t="shared" si="30"/>
        <v>0</v>
      </c>
      <c r="Q189" s="168" t="s">
        <v>756</v>
      </c>
      <c r="R189" s="162" t="s">
        <v>734</v>
      </c>
      <c r="S189" s="322"/>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row>
    <row r="190" spans="1:261" s="7" customFormat="1" ht="22.5" customHeight="1" outlineLevel="1" x14ac:dyDescent="0.4">
      <c r="A190" s="174"/>
      <c r="B190" s="170"/>
      <c r="C190" s="171"/>
      <c r="D190" s="166"/>
      <c r="E190" s="166"/>
      <c r="F190" s="166"/>
      <c r="G190" s="166"/>
      <c r="H190" s="157" t="s">
        <v>8</v>
      </c>
      <c r="I190" s="22">
        <v>205.2</v>
      </c>
      <c r="J190" s="22">
        <v>205.2</v>
      </c>
      <c r="K190" s="22"/>
      <c r="L190" s="22"/>
      <c r="M190" s="22"/>
      <c r="N190" s="170"/>
      <c r="O190" s="22">
        <v>0</v>
      </c>
      <c r="P190" s="13">
        <f t="shared" si="30"/>
        <v>0</v>
      </c>
      <c r="Q190" s="168"/>
      <c r="R190" s="163"/>
      <c r="S190" s="322"/>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row>
    <row r="191" spans="1:261" s="7" customFormat="1" ht="136.5" customHeight="1" outlineLevel="1" x14ac:dyDescent="0.4">
      <c r="A191" s="175"/>
      <c r="B191" s="170"/>
      <c r="C191" s="171"/>
      <c r="D191" s="167"/>
      <c r="E191" s="167"/>
      <c r="F191" s="167"/>
      <c r="G191" s="167"/>
      <c r="H191" s="157" t="s">
        <v>9</v>
      </c>
      <c r="I191" s="22">
        <v>10.800000000000011</v>
      </c>
      <c r="J191" s="22">
        <v>10.800000000000011</v>
      </c>
      <c r="K191" s="22"/>
      <c r="L191" s="22"/>
      <c r="M191" s="22"/>
      <c r="N191" s="170"/>
      <c r="O191" s="22">
        <v>0</v>
      </c>
      <c r="P191" s="13">
        <f t="shared" si="30"/>
        <v>0</v>
      </c>
      <c r="Q191" s="168"/>
      <c r="R191" s="164"/>
      <c r="S191" s="322"/>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row>
    <row r="192" spans="1:261" s="7" customFormat="1" ht="20.25" customHeight="1" outlineLevel="1" x14ac:dyDescent="0.4">
      <c r="A192" s="173" t="s">
        <v>400</v>
      </c>
      <c r="B192" s="170" t="s">
        <v>356</v>
      </c>
      <c r="C192" s="170" t="s">
        <v>295</v>
      </c>
      <c r="D192" s="172">
        <v>44279</v>
      </c>
      <c r="E192" s="172">
        <v>44561</v>
      </c>
      <c r="F192" s="172">
        <v>44279</v>
      </c>
      <c r="G192" s="172">
        <v>44561</v>
      </c>
      <c r="H192" s="157" t="s">
        <v>6</v>
      </c>
      <c r="I192" s="22">
        <v>421.9</v>
      </c>
      <c r="J192" s="22">
        <v>421.9</v>
      </c>
      <c r="K192" s="22"/>
      <c r="L192" s="22"/>
      <c r="M192" s="22"/>
      <c r="N192" s="170" t="s">
        <v>447</v>
      </c>
      <c r="O192" s="22">
        <v>421.9</v>
      </c>
      <c r="P192" s="13">
        <f t="shared" si="30"/>
        <v>100</v>
      </c>
      <c r="Q192" s="168" t="s">
        <v>447</v>
      </c>
      <c r="R192" s="162" t="s">
        <v>730</v>
      </c>
      <c r="S192" s="322"/>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row>
    <row r="193" spans="1:261" s="7" customFormat="1" ht="22.5" customHeight="1" outlineLevel="1" x14ac:dyDescent="0.4">
      <c r="A193" s="174"/>
      <c r="B193" s="170"/>
      <c r="C193" s="171"/>
      <c r="D193" s="172"/>
      <c r="E193" s="172"/>
      <c r="F193" s="172"/>
      <c r="G193" s="172"/>
      <c r="H193" s="157" t="s">
        <v>8</v>
      </c>
      <c r="I193" s="22">
        <v>400.8</v>
      </c>
      <c r="J193" s="22">
        <v>400.8</v>
      </c>
      <c r="K193" s="22"/>
      <c r="L193" s="22"/>
      <c r="M193" s="22"/>
      <c r="N193" s="170"/>
      <c r="O193" s="22">
        <v>400.8</v>
      </c>
      <c r="P193" s="13">
        <f t="shared" si="30"/>
        <v>100</v>
      </c>
      <c r="Q193" s="168"/>
      <c r="R193" s="163"/>
      <c r="S193" s="322"/>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c r="IW193" s="6"/>
      <c r="IX193" s="6"/>
      <c r="IY193" s="6"/>
      <c r="IZ193" s="6"/>
      <c r="JA193" s="6"/>
    </row>
    <row r="194" spans="1:261" s="7" customFormat="1" ht="196.05" customHeight="1" outlineLevel="1" x14ac:dyDescent="0.4">
      <c r="A194" s="175"/>
      <c r="B194" s="170"/>
      <c r="C194" s="171"/>
      <c r="D194" s="172"/>
      <c r="E194" s="172"/>
      <c r="F194" s="172"/>
      <c r="G194" s="172"/>
      <c r="H194" s="157" t="s">
        <v>9</v>
      </c>
      <c r="I194" s="22">
        <v>21.099999999999966</v>
      </c>
      <c r="J194" s="22">
        <v>21.099999999999966</v>
      </c>
      <c r="K194" s="22"/>
      <c r="L194" s="22"/>
      <c r="M194" s="22"/>
      <c r="N194" s="170"/>
      <c r="O194" s="22">
        <v>21.099999999999966</v>
      </c>
      <c r="P194" s="13">
        <f t="shared" si="30"/>
        <v>100</v>
      </c>
      <c r="Q194" s="168"/>
      <c r="R194" s="164"/>
      <c r="S194" s="322"/>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c r="IW194" s="6"/>
      <c r="IX194" s="6"/>
      <c r="IY194" s="6"/>
      <c r="IZ194" s="6"/>
      <c r="JA194" s="6"/>
    </row>
    <row r="195" spans="1:261" s="7" customFormat="1" ht="20.25" customHeight="1" outlineLevel="1" x14ac:dyDescent="0.4">
      <c r="A195" s="173" t="s">
        <v>401</v>
      </c>
      <c r="B195" s="170" t="s">
        <v>273</v>
      </c>
      <c r="C195" s="170" t="s">
        <v>295</v>
      </c>
      <c r="D195" s="172">
        <v>44371</v>
      </c>
      <c r="E195" s="172">
        <v>44561</v>
      </c>
      <c r="F195" s="172">
        <v>44371</v>
      </c>
      <c r="G195" s="172">
        <v>44561</v>
      </c>
      <c r="H195" s="157" t="s">
        <v>6</v>
      </c>
      <c r="I195" s="22">
        <v>513.65</v>
      </c>
      <c r="J195" s="22">
        <v>513.65</v>
      </c>
      <c r="K195" s="22"/>
      <c r="L195" s="22"/>
      <c r="M195" s="22"/>
      <c r="N195" s="170" t="s">
        <v>448</v>
      </c>
      <c r="O195" s="22">
        <v>513.65</v>
      </c>
      <c r="P195" s="13">
        <f t="shared" si="30"/>
        <v>100</v>
      </c>
      <c r="Q195" s="168" t="s">
        <v>448</v>
      </c>
      <c r="R195" s="162" t="s">
        <v>730</v>
      </c>
      <c r="S195" s="322"/>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c r="IW195" s="6"/>
      <c r="IX195" s="6"/>
      <c r="IY195" s="6"/>
      <c r="IZ195" s="6"/>
      <c r="JA195" s="6"/>
    </row>
    <row r="196" spans="1:261" s="7" customFormat="1" ht="22.5" customHeight="1" outlineLevel="1" x14ac:dyDescent="0.4">
      <c r="A196" s="174"/>
      <c r="B196" s="170"/>
      <c r="C196" s="171"/>
      <c r="D196" s="172"/>
      <c r="E196" s="172"/>
      <c r="F196" s="172"/>
      <c r="G196" s="172"/>
      <c r="H196" s="157" t="s">
        <v>8</v>
      </c>
      <c r="I196" s="22">
        <v>487.96</v>
      </c>
      <c r="J196" s="22">
        <v>487.96</v>
      </c>
      <c r="K196" s="22"/>
      <c r="L196" s="22"/>
      <c r="M196" s="22"/>
      <c r="N196" s="170"/>
      <c r="O196" s="22">
        <v>487.96</v>
      </c>
      <c r="P196" s="13">
        <f t="shared" si="30"/>
        <v>100</v>
      </c>
      <c r="Q196" s="168"/>
      <c r="R196" s="163"/>
      <c r="S196" s="322"/>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c r="IW196" s="6"/>
      <c r="IX196" s="6"/>
      <c r="IY196" s="6"/>
      <c r="IZ196" s="6"/>
      <c r="JA196" s="6"/>
    </row>
    <row r="197" spans="1:261" s="7" customFormat="1" ht="199.95" customHeight="1" outlineLevel="1" x14ac:dyDescent="0.4">
      <c r="A197" s="175"/>
      <c r="B197" s="170"/>
      <c r="C197" s="171"/>
      <c r="D197" s="172"/>
      <c r="E197" s="172"/>
      <c r="F197" s="172"/>
      <c r="G197" s="172"/>
      <c r="H197" s="157" t="s">
        <v>9</v>
      </c>
      <c r="I197" s="22">
        <v>25.69</v>
      </c>
      <c r="J197" s="22">
        <v>25.69</v>
      </c>
      <c r="K197" s="22"/>
      <c r="L197" s="22"/>
      <c r="M197" s="22"/>
      <c r="N197" s="170"/>
      <c r="O197" s="22">
        <v>25.69</v>
      </c>
      <c r="P197" s="13">
        <f t="shared" si="30"/>
        <v>100</v>
      </c>
      <c r="Q197" s="168"/>
      <c r="R197" s="164"/>
      <c r="S197" s="322"/>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row>
    <row r="198" spans="1:261" s="7" customFormat="1" ht="20.25" hidden="1" customHeight="1" outlineLevel="1" x14ac:dyDescent="0.4">
      <c r="A198" s="220" t="s">
        <v>402</v>
      </c>
      <c r="B198" s="224" t="s">
        <v>544</v>
      </c>
      <c r="C198" s="224" t="s">
        <v>295</v>
      </c>
      <c r="D198" s="228">
        <v>44371</v>
      </c>
      <c r="E198" s="228">
        <v>44561</v>
      </c>
      <c r="F198" s="228">
        <v>44371</v>
      </c>
      <c r="G198" s="228">
        <v>44561</v>
      </c>
      <c r="H198" s="51" t="s">
        <v>6</v>
      </c>
      <c r="I198" s="160">
        <v>0</v>
      </c>
      <c r="J198" s="160">
        <v>0</v>
      </c>
      <c r="K198" s="160"/>
      <c r="L198" s="160"/>
      <c r="M198" s="160"/>
      <c r="N198" s="224" t="s">
        <v>545</v>
      </c>
      <c r="O198" s="160"/>
      <c r="P198" s="13" t="e">
        <f t="shared" si="30"/>
        <v>#DIV/0!</v>
      </c>
      <c r="Q198" s="268" t="s">
        <v>545</v>
      </c>
      <c r="R198" s="162" t="s">
        <v>730</v>
      </c>
      <c r="S198" s="322"/>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c r="IW198" s="6"/>
      <c r="IX198" s="6"/>
      <c r="IY198" s="6"/>
      <c r="IZ198" s="6"/>
      <c r="JA198" s="6"/>
    </row>
    <row r="199" spans="1:261" s="7" customFormat="1" ht="22.5" hidden="1" customHeight="1" outlineLevel="1" x14ac:dyDescent="0.4">
      <c r="A199" s="221"/>
      <c r="B199" s="224"/>
      <c r="C199" s="267"/>
      <c r="D199" s="228"/>
      <c r="E199" s="228"/>
      <c r="F199" s="228"/>
      <c r="G199" s="228"/>
      <c r="H199" s="51" t="s">
        <v>8</v>
      </c>
      <c r="I199" s="160">
        <v>0</v>
      </c>
      <c r="J199" s="160">
        <v>0</v>
      </c>
      <c r="K199" s="160"/>
      <c r="L199" s="160"/>
      <c r="M199" s="160"/>
      <c r="N199" s="224"/>
      <c r="O199" s="160"/>
      <c r="P199" s="13" t="e">
        <f t="shared" si="30"/>
        <v>#DIV/0!</v>
      </c>
      <c r="Q199" s="268"/>
      <c r="R199" s="163"/>
      <c r="S199" s="322"/>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c r="IW199" s="6"/>
      <c r="IX199" s="6"/>
      <c r="IY199" s="6"/>
      <c r="IZ199" s="6"/>
      <c r="JA199" s="6"/>
    </row>
    <row r="200" spans="1:261" s="7" customFormat="1" ht="187.95" hidden="1" customHeight="1" outlineLevel="1" x14ac:dyDescent="0.4">
      <c r="A200" s="266"/>
      <c r="B200" s="224"/>
      <c r="C200" s="267"/>
      <c r="D200" s="228"/>
      <c r="E200" s="228"/>
      <c r="F200" s="228"/>
      <c r="G200" s="228"/>
      <c r="H200" s="51" t="s">
        <v>9</v>
      </c>
      <c r="I200" s="160">
        <v>0</v>
      </c>
      <c r="J200" s="160">
        <v>0</v>
      </c>
      <c r="K200" s="160"/>
      <c r="L200" s="160"/>
      <c r="M200" s="160"/>
      <c r="N200" s="224"/>
      <c r="O200" s="160"/>
      <c r="P200" s="13" t="e">
        <f t="shared" si="30"/>
        <v>#DIV/0!</v>
      </c>
      <c r="Q200" s="268"/>
      <c r="R200" s="164"/>
      <c r="S200" s="322"/>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row>
    <row r="201" spans="1:261" s="7" customFormat="1" ht="20.25" customHeight="1" outlineLevel="1" x14ac:dyDescent="0.4">
      <c r="A201" s="173" t="s">
        <v>402</v>
      </c>
      <c r="B201" s="170" t="s">
        <v>274</v>
      </c>
      <c r="C201" s="170" t="s">
        <v>480</v>
      </c>
      <c r="D201" s="172">
        <v>44371</v>
      </c>
      <c r="E201" s="172">
        <v>44561</v>
      </c>
      <c r="F201" s="172">
        <v>44371</v>
      </c>
      <c r="G201" s="172">
        <v>44561</v>
      </c>
      <c r="H201" s="157" t="s">
        <v>6</v>
      </c>
      <c r="I201" s="22">
        <v>110</v>
      </c>
      <c r="J201" s="22">
        <v>110</v>
      </c>
      <c r="K201" s="22"/>
      <c r="L201" s="22"/>
      <c r="M201" s="22"/>
      <c r="N201" s="170" t="s">
        <v>638</v>
      </c>
      <c r="O201" s="22">
        <f>O202+O203</f>
        <v>109.98915</v>
      </c>
      <c r="P201" s="13">
        <f t="shared" si="30"/>
        <v>99.990136363636367</v>
      </c>
      <c r="Q201" s="168" t="s">
        <v>638</v>
      </c>
      <c r="R201" s="162" t="s">
        <v>730</v>
      </c>
      <c r="S201" s="322"/>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c r="IW201" s="6"/>
      <c r="IX201" s="6"/>
      <c r="IY201" s="6"/>
      <c r="IZ201" s="6"/>
      <c r="JA201" s="6"/>
    </row>
    <row r="202" spans="1:261" s="7" customFormat="1" ht="22.5" customHeight="1" outlineLevel="1" x14ac:dyDescent="0.4">
      <c r="A202" s="174"/>
      <c r="B202" s="170"/>
      <c r="C202" s="171"/>
      <c r="D202" s="172"/>
      <c r="E202" s="172"/>
      <c r="F202" s="172"/>
      <c r="G202" s="172"/>
      <c r="H202" s="157" t="s">
        <v>8</v>
      </c>
      <c r="I202" s="22">
        <v>104.5</v>
      </c>
      <c r="J202" s="22">
        <v>104.5</v>
      </c>
      <c r="K202" s="22"/>
      <c r="L202" s="22"/>
      <c r="M202" s="22"/>
      <c r="N202" s="170"/>
      <c r="O202" s="22">
        <v>104.48969</v>
      </c>
      <c r="P202" s="13">
        <f t="shared" si="30"/>
        <v>99.990133971291868</v>
      </c>
      <c r="Q202" s="168"/>
      <c r="R202" s="163"/>
      <c r="S202" s="322"/>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c r="IW202" s="6"/>
      <c r="IX202" s="6"/>
      <c r="IY202" s="6"/>
      <c r="IZ202" s="6"/>
      <c r="JA202" s="6"/>
    </row>
    <row r="203" spans="1:261" s="7" customFormat="1" ht="180" customHeight="1" outlineLevel="1" x14ac:dyDescent="0.4">
      <c r="A203" s="175"/>
      <c r="B203" s="170"/>
      <c r="C203" s="171"/>
      <c r="D203" s="172"/>
      <c r="E203" s="172"/>
      <c r="F203" s="172"/>
      <c r="G203" s="172"/>
      <c r="H203" s="157" t="s">
        <v>9</v>
      </c>
      <c r="I203" s="22">
        <v>5.5</v>
      </c>
      <c r="J203" s="22">
        <v>5.5</v>
      </c>
      <c r="K203" s="22"/>
      <c r="L203" s="22"/>
      <c r="M203" s="22"/>
      <c r="N203" s="170"/>
      <c r="O203" s="22">
        <v>5.49946</v>
      </c>
      <c r="P203" s="13">
        <f t="shared" si="30"/>
        <v>99.990181818181824</v>
      </c>
      <c r="Q203" s="168"/>
      <c r="R203" s="164"/>
      <c r="S203" s="322"/>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row>
    <row r="204" spans="1:261" s="7" customFormat="1" ht="20.25" customHeight="1" outlineLevel="1" x14ac:dyDescent="0.4">
      <c r="A204" s="173" t="s">
        <v>403</v>
      </c>
      <c r="B204" s="170" t="s">
        <v>275</v>
      </c>
      <c r="C204" s="170" t="s">
        <v>479</v>
      </c>
      <c r="D204" s="172">
        <v>44371</v>
      </c>
      <c r="E204" s="172">
        <v>44561</v>
      </c>
      <c r="F204" s="172">
        <v>44371</v>
      </c>
      <c r="G204" s="172">
        <v>44561</v>
      </c>
      <c r="H204" s="157" t="s">
        <v>6</v>
      </c>
      <c r="I204" s="22">
        <v>70</v>
      </c>
      <c r="J204" s="22">
        <v>70</v>
      </c>
      <c r="K204" s="22"/>
      <c r="L204" s="22"/>
      <c r="M204" s="22"/>
      <c r="N204" s="170" t="s">
        <v>639</v>
      </c>
      <c r="O204" s="22">
        <f>O205+O206</f>
        <v>69.982029999999995</v>
      </c>
      <c r="P204" s="13">
        <f t="shared" si="30"/>
        <v>99.974328571428558</v>
      </c>
      <c r="Q204" s="168" t="s">
        <v>639</v>
      </c>
      <c r="R204" s="162" t="s">
        <v>730</v>
      </c>
      <c r="S204" s="322"/>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c r="IW204" s="6"/>
      <c r="IX204" s="6"/>
      <c r="IY204" s="6"/>
      <c r="IZ204" s="6"/>
      <c r="JA204" s="6"/>
    </row>
    <row r="205" spans="1:261" s="7" customFormat="1" ht="22.5" customHeight="1" outlineLevel="1" x14ac:dyDescent="0.4">
      <c r="A205" s="174"/>
      <c r="B205" s="170"/>
      <c r="C205" s="171"/>
      <c r="D205" s="172"/>
      <c r="E205" s="172"/>
      <c r="F205" s="172"/>
      <c r="G205" s="172"/>
      <c r="H205" s="157" t="s">
        <v>8</v>
      </c>
      <c r="I205" s="22">
        <v>66.5</v>
      </c>
      <c r="J205" s="22">
        <v>66.5</v>
      </c>
      <c r="K205" s="22"/>
      <c r="L205" s="22"/>
      <c r="M205" s="22"/>
      <c r="N205" s="170"/>
      <c r="O205" s="22">
        <v>66.482919999999993</v>
      </c>
      <c r="P205" s="13">
        <f t="shared" si="30"/>
        <v>99.974315789473678</v>
      </c>
      <c r="Q205" s="168"/>
      <c r="R205" s="163"/>
      <c r="S205" s="322"/>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c r="IW205" s="6"/>
      <c r="IX205" s="6"/>
      <c r="IY205" s="6"/>
      <c r="IZ205" s="6"/>
      <c r="JA205" s="6"/>
    </row>
    <row r="206" spans="1:261" s="7" customFormat="1" ht="184.95" customHeight="1" outlineLevel="1" x14ac:dyDescent="0.4">
      <c r="A206" s="175"/>
      <c r="B206" s="170"/>
      <c r="C206" s="171"/>
      <c r="D206" s="172"/>
      <c r="E206" s="172"/>
      <c r="F206" s="172"/>
      <c r="G206" s="172"/>
      <c r="H206" s="157" t="s">
        <v>9</v>
      </c>
      <c r="I206" s="22">
        <v>3.5</v>
      </c>
      <c r="J206" s="22">
        <v>3.5</v>
      </c>
      <c r="K206" s="22"/>
      <c r="L206" s="22"/>
      <c r="M206" s="22"/>
      <c r="N206" s="170"/>
      <c r="O206" s="22">
        <v>3.4991099999999999</v>
      </c>
      <c r="P206" s="13">
        <f t="shared" si="30"/>
        <v>99.974571428571423</v>
      </c>
      <c r="Q206" s="168"/>
      <c r="R206" s="164"/>
      <c r="S206" s="322"/>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c r="IW206" s="6"/>
      <c r="IX206" s="6"/>
      <c r="IY206" s="6"/>
      <c r="IZ206" s="6"/>
      <c r="JA206" s="6"/>
    </row>
    <row r="207" spans="1:261" s="7" customFormat="1" ht="20.25" customHeight="1" outlineLevel="1" x14ac:dyDescent="0.4">
      <c r="A207" s="173" t="s">
        <v>404</v>
      </c>
      <c r="B207" s="170" t="s">
        <v>522</v>
      </c>
      <c r="C207" s="170" t="s">
        <v>640</v>
      </c>
      <c r="D207" s="165">
        <v>44497</v>
      </c>
      <c r="E207" s="165">
        <v>44561</v>
      </c>
      <c r="F207" s="165">
        <v>44497</v>
      </c>
      <c r="G207" s="165"/>
      <c r="H207" s="157" t="s">
        <v>6</v>
      </c>
      <c r="I207" s="22">
        <v>915.3</v>
      </c>
      <c r="J207" s="22">
        <v>915.3</v>
      </c>
      <c r="K207" s="22"/>
      <c r="L207" s="22"/>
      <c r="M207" s="22"/>
      <c r="N207" s="170" t="s">
        <v>641</v>
      </c>
      <c r="O207" s="22">
        <v>0</v>
      </c>
      <c r="P207" s="13">
        <f t="shared" si="30"/>
        <v>0</v>
      </c>
      <c r="Q207" s="168" t="s">
        <v>757</v>
      </c>
      <c r="R207" s="162" t="s">
        <v>734</v>
      </c>
      <c r="S207" s="322"/>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c r="IW207" s="6"/>
      <c r="IX207" s="6"/>
      <c r="IY207" s="6"/>
      <c r="IZ207" s="6"/>
      <c r="JA207" s="6"/>
    </row>
    <row r="208" spans="1:261" s="7" customFormat="1" ht="22.5" customHeight="1" outlineLevel="1" x14ac:dyDescent="0.4">
      <c r="A208" s="174"/>
      <c r="B208" s="170"/>
      <c r="C208" s="171"/>
      <c r="D208" s="166"/>
      <c r="E208" s="166"/>
      <c r="F208" s="166"/>
      <c r="G208" s="166"/>
      <c r="H208" s="157" t="s">
        <v>8</v>
      </c>
      <c r="I208" s="22">
        <v>869.53</v>
      </c>
      <c r="J208" s="22">
        <v>869.53</v>
      </c>
      <c r="K208" s="22"/>
      <c r="L208" s="22"/>
      <c r="M208" s="22"/>
      <c r="N208" s="170"/>
      <c r="O208" s="22">
        <v>0</v>
      </c>
      <c r="P208" s="13">
        <f t="shared" si="30"/>
        <v>0</v>
      </c>
      <c r="Q208" s="168"/>
      <c r="R208" s="163"/>
      <c r="S208" s="322"/>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c r="IW208" s="6"/>
      <c r="IX208" s="6"/>
      <c r="IY208" s="6"/>
      <c r="IZ208" s="6"/>
      <c r="JA208" s="6"/>
    </row>
    <row r="209" spans="1:261" s="7" customFormat="1" ht="151.94999999999999" customHeight="1" outlineLevel="1" x14ac:dyDescent="0.4">
      <c r="A209" s="175"/>
      <c r="B209" s="170"/>
      <c r="C209" s="171"/>
      <c r="D209" s="167"/>
      <c r="E209" s="167"/>
      <c r="F209" s="167"/>
      <c r="G209" s="167"/>
      <c r="H209" s="157" t="s">
        <v>9</v>
      </c>
      <c r="I209" s="22">
        <v>45.769999999999982</v>
      </c>
      <c r="J209" s="22">
        <v>45.769999999999982</v>
      </c>
      <c r="K209" s="22"/>
      <c r="L209" s="22"/>
      <c r="M209" s="22"/>
      <c r="N209" s="170"/>
      <c r="O209" s="22">
        <v>0</v>
      </c>
      <c r="P209" s="13">
        <f t="shared" si="30"/>
        <v>0</v>
      </c>
      <c r="Q209" s="168"/>
      <c r="R209" s="164"/>
      <c r="S209" s="322"/>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c r="IW209" s="6"/>
      <c r="IX209" s="6"/>
      <c r="IY209" s="6"/>
      <c r="IZ209" s="6"/>
      <c r="JA209" s="6"/>
    </row>
    <row r="210" spans="1:261" s="7" customFormat="1" ht="20.25" customHeight="1" outlineLevel="1" x14ac:dyDescent="0.4">
      <c r="A210" s="173" t="s">
        <v>405</v>
      </c>
      <c r="B210" s="170" t="s">
        <v>523</v>
      </c>
      <c r="C210" s="170" t="s">
        <v>642</v>
      </c>
      <c r="D210" s="165">
        <v>44497</v>
      </c>
      <c r="E210" s="165">
        <v>44561</v>
      </c>
      <c r="F210" s="165">
        <v>44497</v>
      </c>
      <c r="G210" s="165"/>
      <c r="H210" s="157" t="s">
        <v>6</v>
      </c>
      <c r="I210" s="22">
        <v>181.54</v>
      </c>
      <c r="J210" s="22">
        <v>915.3</v>
      </c>
      <c r="K210" s="22"/>
      <c r="L210" s="22"/>
      <c r="M210" s="22"/>
      <c r="N210" s="170" t="s">
        <v>643</v>
      </c>
      <c r="O210" s="22">
        <v>0</v>
      </c>
      <c r="P210" s="13">
        <f t="shared" si="30"/>
        <v>0</v>
      </c>
      <c r="Q210" s="168" t="s">
        <v>757</v>
      </c>
      <c r="R210" s="162" t="s">
        <v>734</v>
      </c>
      <c r="S210" s="322"/>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c r="IW210" s="6"/>
      <c r="IX210" s="6"/>
      <c r="IY210" s="6"/>
      <c r="IZ210" s="6"/>
      <c r="JA210" s="6"/>
    </row>
    <row r="211" spans="1:261" s="7" customFormat="1" ht="22.5" customHeight="1" outlineLevel="1" x14ac:dyDescent="0.4">
      <c r="A211" s="174"/>
      <c r="B211" s="170"/>
      <c r="C211" s="171"/>
      <c r="D211" s="166"/>
      <c r="E211" s="166"/>
      <c r="F211" s="166"/>
      <c r="G211" s="166"/>
      <c r="H211" s="157" t="s">
        <v>8</v>
      </c>
      <c r="I211" s="22">
        <v>172.46</v>
      </c>
      <c r="J211" s="22">
        <v>869.53</v>
      </c>
      <c r="K211" s="22"/>
      <c r="L211" s="22"/>
      <c r="M211" s="22"/>
      <c r="N211" s="170"/>
      <c r="O211" s="22">
        <v>0</v>
      </c>
      <c r="P211" s="13">
        <f t="shared" si="30"/>
        <v>0</v>
      </c>
      <c r="Q211" s="168"/>
      <c r="R211" s="163"/>
      <c r="S211" s="322"/>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c r="IW211" s="6"/>
      <c r="IX211" s="6"/>
      <c r="IY211" s="6"/>
      <c r="IZ211" s="6"/>
      <c r="JA211" s="6"/>
    </row>
    <row r="212" spans="1:261" s="7" customFormat="1" ht="145.19999999999999" customHeight="1" outlineLevel="1" x14ac:dyDescent="0.4">
      <c r="A212" s="175"/>
      <c r="B212" s="170"/>
      <c r="C212" s="171"/>
      <c r="D212" s="167"/>
      <c r="E212" s="167"/>
      <c r="F212" s="167"/>
      <c r="G212" s="167"/>
      <c r="H212" s="157" t="s">
        <v>9</v>
      </c>
      <c r="I212" s="22">
        <v>9.08</v>
      </c>
      <c r="J212" s="22">
        <v>45.769999999999982</v>
      </c>
      <c r="K212" s="22"/>
      <c r="L212" s="22"/>
      <c r="M212" s="22"/>
      <c r="N212" s="170"/>
      <c r="O212" s="22">
        <v>0</v>
      </c>
      <c r="P212" s="13">
        <f t="shared" si="30"/>
        <v>0</v>
      </c>
      <c r="Q212" s="168"/>
      <c r="R212" s="164"/>
      <c r="S212" s="322"/>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c r="IW212" s="6"/>
      <c r="IX212" s="6"/>
      <c r="IY212" s="6"/>
      <c r="IZ212" s="6"/>
      <c r="JA212" s="6"/>
    </row>
    <row r="213" spans="1:261" s="7" customFormat="1" ht="20.25" customHeight="1" outlineLevel="1" x14ac:dyDescent="0.4">
      <c r="A213" s="173" t="s">
        <v>406</v>
      </c>
      <c r="B213" s="170" t="s">
        <v>524</v>
      </c>
      <c r="C213" s="170" t="s">
        <v>526</v>
      </c>
      <c r="D213" s="165">
        <v>44497</v>
      </c>
      <c r="E213" s="165">
        <v>44561</v>
      </c>
      <c r="F213" s="165">
        <v>44497</v>
      </c>
      <c r="G213" s="165"/>
      <c r="H213" s="157" t="s">
        <v>6</v>
      </c>
      <c r="I213" s="22">
        <v>1000</v>
      </c>
      <c r="J213" s="22">
        <v>1000</v>
      </c>
      <c r="K213" s="22"/>
      <c r="L213" s="22"/>
      <c r="M213" s="22"/>
      <c r="N213" s="170" t="s">
        <v>527</v>
      </c>
      <c r="O213" s="22">
        <v>0</v>
      </c>
      <c r="P213" s="13">
        <f t="shared" si="30"/>
        <v>0</v>
      </c>
      <c r="Q213" s="168" t="s">
        <v>758</v>
      </c>
      <c r="R213" s="162" t="s">
        <v>734</v>
      </c>
      <c r="S213" s="322"/>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c r="IW213" s="6"/>
      <c r="IX213" s="6"/>
      <c r="IY213" s="6"/>
      <c r="IZ213" s="6"/>
      <c r="JA213" s="6"/>
    </row>
    <row r="214" spans="1:261" s="7" customFormat="1" ht="22.5" customHeight="1" outlineLevel="1" x14ac:dyDescent="0.4">
      <c r="A214" s="174"/>
      <c r="B214" s="170"/>
      <c r="C214" s="171"/>
      <c r="D214" s="166"/>
      <c r="E214" s="166"/>
      <c r="F214" s="166"/>
      <c r="G214" s="166"/>
      <c r="H214" s="157" t="s">
        <v>8</v>
      </c>
      <c r="I214" s="22">
        <v>950</v>
      </c>
      <c r="J214" s="22">
        <v>950</v>
      </c>
      <c r="K214" s="22"/>
      <c r="L214" s="22"/>
      <c r="M214" s="22"/>
      <c r="N214" s="170"/>
      <c r="O214" s="22">
        <v>0</v>
      </c>
      <c r="P214" s="13">
        <f t="shared" si="30"/>
        <v>0</v>
      </c>
      <c r="Q214" s="168"/>
      <c r="R214" s="163"/>
      <c r="S214" s="322"/>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c r="IW214" s="6"/>
      <c r="IX214" s="6"/>
      <c r="IY214" s="6"/>
      <c r="IZ214" s="6"/>
      <c r="JA214" s="6"/>
    </row>
    <row r="215" spans="1:261" s="7" customFormat="1" ht="123" customHeight="1" outlineLevel="1" x14ac:dyDescent="0.4">
      <c r="A215" s="175"/>
      <c r="B215" s="170"/>
      <c r="C215" s="171"/>
      <c r="D215" s="167"/>
      <c r="E215" s="167"/>
      <c r="F215" s="167"/>
      <c r="G215" s="167"/>
      <c r="H215" s="157" t="s">
        <v>9</v>
      </c>
      <c r="I215" s="22">
        <v>50</v>
      </c>
      <c r="J215" s="22">
        <v>50</v>
      </c>
      <c r="K215" s="22"/>
      <c r="L215" s="22"/>
      <c r="M215" s="22"/>
      <c r="N215" s="170"/>
      <c r="O215" s="22">
        <v>0</v>
      </c>
      <c r="P215" s="13">
        <f t="shared" si="30"/>
        <v>0</v>
      </c>
      <c r="Q215" s="168"/>
      <c r="R215" s="164"/>
      <c r="S215" s="322"/>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c r="IW215" s="6"/>
      <c r="IX215" s="6"/>
      <c r="IY215" s="6"/>
      <c r="IZ215" s="6"/>
      <c r="JA215" s="6"/>
    </row>
    <row r="216" spans="1:261" s="7" customFormat="1" ht="20.25" customHeight="1" outlineLevel="1" x14ac:dyDescent="0.4">
      <c r="A216" s="173" t="s">
        <v>407</v>
      </c>
      <c r="B216" s="170" t="s">
        <v>525</v>
      </c>
      <c r="C216" s="170" t="s">
        <v>526</v>
      </c>
      <c r="D216" s="165">
        <v>44497</v>
      </c>
      <c r="E216" s="165">
        <v>44561</v>
      </c>
      <c r="F216" s="165">
        <v>44497</v>
      </c>
      <c r="G216" s="165"/>
      <c r="H216" s="157" t="s">
        <v>6</v>
      </c>
      <c r="I216" s="22">
        <v>1200</v>
      </c>
      <c r="J216" s="22">
        <v>1200</v>
      </c>
      <c r="K216" s="22"/>
      <c r="L216" s="22"/>
      <c r="M216" s="22"/>
      <c r="N216" s="170" t="s">
        <v>528</v>
      </c>
      <c r="O216" s="22">
        <v>0</v>
      </c>
      <c r="P216" s="13">
        <f t="shared" si="30"/>
        <v>0</v>
      </c>
      <c r="Q216" s="168" t="s">
        <v>758</v>
      </c>
      <c r="R216" s="162" t="s">
        <v>734</v>
      </c>
      <c r="S216" s="322"/>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c r="IV216" s="6"/>
      <c r="IW216" s="6"/>
      <c r="IX216" s="6"/>
      <c r="IY216" s="6"/>
      <c r="IZ216" s="6"/>
      <c r="JA216" s="6"/>
    </row>
    <row r="217" spans="1:261" s="7" customFormat="1" ht="22.5" customHeight="1" outlineLevel="1" x14ac:dyDescent="0.4">
      <c r="A217" s="174"/>
      <c r="B217" s="170"/>
      <c r="C217" s="171"/>
      <c r="D217" s="166"/>
      <c r="E217" s="166"/>
      <c r="F217" s="166"/>
      <c r="G217" s="166"/>
      <c r="H217" s="157" t="s">
        <v>8</v>
      </c>
      <c r="I217" s="22">
        <v>1140</v>
      </c>
      <c r="J217" s="22">
        <v>1140</v>
      </c>
      <c r="K217" s="22"/>
      <c r="L217" s="22"/>
      <c r="M217" s="22"/>
      <c r="N217" s="170"/>
      <c r="O217" s="22">
        <v>0</v>
      </c>
      <c r="P217" s="13">
        <f t="shared" si="30"/>
        <v>0</v>
      </c>
      <c r="Q217" s="168"/>
      <c r="R217" s="163"/>
      <c r="S217" s="322"/>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c r="IW217" s="6"/>
      <c r="IX217" s="6"/>
      <c r="IY217" s="6"/>
      <c r="IZ217" s="6"/>
      <c r="JA217" s="6"/>
    </row>
    <row r="218" spans="1:261" s="7" customFormat="1" ht="123" customHeight="1" outlineLevel="1" x14ac:dyDescent="0.4">
      <c r="A218" s="175"/>
      <c r="B218" s="170"/>
      <c r="C218" s="171"/>
      <c r="D218" s="167"/>
      <c r="E218" s="167"/>
      <c r="F218" s="167"/>
      <c r="G218" s="167"/>
      <c r="H218" s="157" t="s">
        <v>9</v>
      </c>
      <c r="I218" s="22">
        <v>60</v>
      </c>
      <c r="J218" s="22">
        <v>60</v>
      </c>
      <c r="K218" s="22"/>
      <c r="L218" s="22"/>
      <c r="M218" s="22"/>
      <c r="N218" s="170"/>
      <c r="O218" s="22">
        <v>0</v>
      </c>
      <c r="P218" s="13">
        <f t="shared" si="30"/>
        <v>0</v>
      </c>
      <c r="Q218" s="168"/>
      <c r="R218" s="164"/>
      <c r="S218" s="322"/>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c r="IW218" s="6"/>
      <c r="IX218" s="6"/>
      <c r="IY218" s="6"/>
      <c r="IZ218" s="6"/>
      <c r="JA218" s="6"/>
    </row>
    <row r="219" spans="1:261" s="7" customFormat="1" ht="20.25" customHeight="1" outlineLevel="1" x14ac:dyDescent="0.4">
      <c r="A219" s="173" t="s">
        <v>408</v>
      </c>
      <c r="B219" s="176" t="s">
        <v>276</v>
      </c>
      <c r="C219" s="176" t="s">
        <v>296</v>
      </c>
      <c r="D219" s="165">
        <v>44371</v>
      </c>
      <c r="E219" s="165">
        <v>44561</v>
      </c>
      <c r="F219" s="165">
        <v>44371</v>
      </c>
      <c r="G219" s="165">
        <v>44561</v>
      </c>
      <c r="H219" s="157" t="s">
        <v>6</v>
      </c>
      <c r="I219" s="22">
        <v>1325.76</v>
      </c>
      <c r="J219" s="22">
        <v>1325.76</v>
      </c>
      <c r="K219" s="22"/>
      <c r="L219" s="22"/>
      <c r="M219" s="22"/>
      <c r="N219" s="170" t="s">
        <v>644</v>
      </c>
      <c r="O219" s="22">
        <f>O221+O220</f>
        <v>1225.71</v>
      </c>
      <c r="P219" s="13">
        <f t="shared" ref="P219:P282" si="31">O219/I219*100</f>
        <v>92.453385228095584</v>
      </c>
      <c r="Q219" s="179" t="s">
        <v>644</v>
      </c>
      <c r="R219" s="162" t="s">
        <v>730</v>
      </c>
      <c r="S219" s="322"/>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c r="IW219" s="6"/>
      <c r="IX219" s="6"/>
      <c r="IY219" s="6"/>
      <c r="IZ219" s="6"/>
      <c r="JA219" s="6"/>
    </row>
    <row r="220" spans="1:261" s="7" customFormat="1" ht="22.5" customHeight="1" outlineLevel="1" x14ac:dyDescent="0.4">
      <c r="A220" s="174"/>
      <c r="B220" s="177"/>
      <c r="C220" s="177"/>
      <c r="D220" s="166"/>
      <c r="E220" s="166"/>
      <c r="F220" s="166"/>
      <c r="G220" s="166"/>
      <c r="H220" s="157" t="s">
        <v>8</v>
      </c>
      <c r="I220" s="22">
        <v>1259.47</v>
      </c>
      <c r="J220" s="22">
        <v>1259.47</v>
      </c>
      <c r="K220" s="22"/>
      <c r="L220" s="22"/>
      <c r="M220" s="22"/>
      <c r="N220" s="170"/>
      <c r="O220" s="22">
        <v>1164.4138700000001</v>
      </c>
      <c r="P220" s="13">
        <f t="shared" si="31"/>
        <v>92.452688035443487</v>
      </c>
      <c r="Q220" s="180"/>
      <c r="R220" s="163"/>
      <c r="S220" s="322"/>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c r="IW220" s="6"/>
      <c r="IX220" s="6"/>
      <c r="IY220" s="6"/>
      <c r="IZ220" s="6"/>
      <c r="JA220" s="6"/>
    </row>
    <row r="221" spans="1:261" s="7" customFormat="1" ht="156.6" customHeight="1" outlineLevel="1" x14ac:dyDescent="0.4">
      <c r="A221" s="175"/>
      <c r="B221" s="178"/>
      <c r="C221" s="178"/>
      <c r="D221" s="167"/>
      <c r="E221" s="167"/>
      <c r="F221" s="167"/>
      <c r="G221" s="167"/>
      <c r="H221" s="157" t="s">
        <v>9</v>
      </c>
      <c r="I221" s="22">
        <v>66.289999999999964</v>
      </c>
      <c r="J221" s="22">
        <v>66.289999999999964</v>
      </c>
      <c r="K221" s="22"/>
      <c r="L221" s="22"/>
      <c r="M221" s="22"/>
      <c r="N221" s="170"/>
      <c r="O221" s="22">
        <v>61.296129999999998</v>
      </c>
      <c r="P221" s="13">
        <f t="shared" si="31"/>
        <v>92.466631467793079</v>
      </c>
      <c r="Q221" s="181"/>
      <c r="R221" s="164"/>
      <c r="S221" s="322"/>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c r="IW221" s="6"/>
      <c r="IX221" s="6"/>
      <c r="IY221" s="6"/>
      <c r="IZ221" s="6"/>
      <c r="JA221" s="6"/>
    </row>
    <row r="222" spans="1:261" s="7" customFormat="1" ht="20.25" customHeight="1" outlineLevel="1" x14ac:dyDescent="0.4">
      <c r="A222" s="173" t="s">
        <v>409</v>
      </c>
      <c r="B222" s="176" t="s">
        <v>529</v>
      </c>
      <c r="C222" s="176" t="s">
        <v>296</v>
      </c>
      <c r="D222" s="165">
        <v>44497</v>
      </c>
      <c r="E222" s="165">
        <v>44561</v>
      </c>
      <c r="F222" s="165">
        <v>44497</v>
      </c>
      <c r="G222" s="165"/>
      <c r="H222" s="157" t="s">
        <v>6</v>
      </c>
      <c r="I222" s="22">
        <v>900</v>
      </c>
      <c r="J222" s="22">
        <v>900</v>
      </c>
      <c r="K222" s="22"/>
      <c r="L222" s="22"/>
      <c r="M222" s="22"/>
      <c r="N222" s="170" t="s">
        <v>645</v>
      </c>
      <c r="O222" s="22">
        <v>0</v>
      </c>
      <c r="P222" s="13">
        <f t="shared" si="31"/>
        <v>0</v>
      </c>
      <c r="Q222" s="168" t="s">
        <v>759</v>
      </c>
      <c r="R222" s="162" t="s">
        <v>734</v>
      </c>
      <c r="S222" s="322"/>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c r="IW222" s="6"/>
      <c r="IX222" s="6"/>
      <c r="IY222" s="6"/>
      <c r="IZ222" s="6"/>
      <c r="JA222" s="6"/>
    </row>
    <row r="223" spans="1:261" s="7" customFormat="1" ht="22.5" customHeight="1" outlineLevel="1" x14ac:dyDescent="0.4">
      <c r="A223" s="174"/>
      <c r="B223" s="177"/>
      <c r="C223" s="177"/>
      <c r="D223" s="166"/>
      <c r="E223" s="166"/>
      <c r="F223" s="166"/>
      <c r="G223" s="166"/>
      <c r="H223" s="157" t="s">
        <v>8</v>
      </c>
      <c r="I223" s="22">
        <v>855</v>
      </c>
      <c r="J223" s="22">
        <v>855</v>
      </c>
      <c r="K223" s="22"/>
      <c r="L223" s="22"/>
      <c r="M223" s="22"/>
      <c r="N223" s="170"/>
      <c r="O223" s="22">
        <v>0</v>
      </c>
      <c r="P223" s="13">
        <f t="shared" si="31"/>
        <v>0</v>
      </c>
      <c r="Q223" s="168"/>
      <c r="R223" s="163"/>
      <c r="S223" s="322"/>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c r="IW223" s="6"/>
      <c r="IX223" s="6"/>
      <c r="IY223" s="6"/>
      <c r="IZ223" s="6"/>
      <c r="JA223" s="6"/>
    </row>
    <row r="224" spans="1:261" s="7" customFormat="1" ht="123" customHeight="1" outlineLevel="1" x14ac:dyDescent="0.4">
      <c r="A224" s="175"/>
      <c r="B224" s="178"/>
      <c r="C224" s="178"/>
      <c r="D224" s="167"/>
      <c r="E224" s="167"/>
      <c r="F224" s="167"/>
      <c r="G224" s="167"/>
      <c r="H224" s="157" t="s">
        <v>9</v>
      </c>
      <c r="I224" s="22">
        <v>45</v>
      </c>
      <c r="J224" s="22">
        <v>45</v>
      </c>
      <c r="K224" s="22"/>
      <c r="L224" s="22"/>
      <c r="M224" s="22"/>
      <c r="N224" s="170"/>
      <c r="O224" s="22">
        <v>0</v>
      </c>
      <c r="P224" s="13">
        <f t="shared" si="31"/>
        <v>0</v>
      </c>
      <c r="Q224" s="168"/>
      <c r="R224" s="164"/>
      <c r="S224" s="322"/>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c r="IV224" s="6"/>
      <c r="IW224" s="6"/>
      <c r="IX224" s="6"/>
      <c r="IY224" s="6"/>
      <c r="IZ224" s="6"/>
      <c r="JA224" s="6"/>
    </row>
    <row r="225" spans="1:261" s="7" customFormat="1" ht="20.25" customHeight="1" outlineLevel="1" x14ac:dyDescent="0.4">
      <c r="A225" s="173" t="s">
        <v>410</v>
      </c>
      <c r="B225" s="170" t="s">
        <v>193</v>
      </c>
      <c r="C225" s="170" t="s">
        <v>297</v>
      </c>
      <c r="D225" s="172">
        <v>44279</v>
      </c>
      <c r="E225" s="172">
        <v>44561</v>
      </c>
      <c r="F225" s="172">
        <v>44279</v>
      </c>
      <c r="G225" s="172">
        <v>44561</v>
      </c>
      <c r="H225" s="157" t="s">
        <v>6</v>
      </c>
      <c r="I225" s="22">
        <v>2146</v>
      </c>
      <c r="J225" s="22">
        <v>2146</v>
      </c>
      <c r="K225" s="22"/>
      <c r="L225" s="22"/>
      <c r="M225" s="22"/>
      <c r="N225" s="170" t="s">
        <v>449</v>
      </c>
      <c r="O225" s="22">
        <f>O226+O227</f>
        <v>2145.9699999999998</v>
      </c>
      <c r="P225" s="13">
        <f t="shared" si="31"/>
        <v>99.998602050326184</v>
      </c>
      <c r="Q225" s="168" t="s">
        <v>449</v>
      </c>
      <c r="R225" s="162" t="s">
        <v>730</v>
      </c>
      <c r="S225" s="322"/>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c r="IW225" s="6"/>
      <c r="IX225" s="6"/>
      <c r="IY225" s="6"/>
      <c r="IZ225" s="6"/>
      <c r="JA225" s="6"/>
    </row>
    <row r="226" spans="1:261" s="7" customFormat="1" ht="22.5" customHeight="1" outlineLevel="1" x14ac:dyDescent="0.4">
      <c r="A226" s="174"/>
      <c r="B226" s="170"/>
      <c r="C226" s="171"/>
      <c r="D226" s="172"/>
      <c r="E226" s="172"/>
      <c r="F226" s="172"/>
      <c r="G226" s="172"/>
      <c r="H226" s="157" t="s">
        <v>8</v>
      </c>
      <c r="I226" s="22">
        <v>2038.6999999999998</v>
      </c>
      <c r="J226" s="22">
        <v>2038.6999999999998</v>
      </c>
      <c r="K226" s="22"/>
      <c r="L226" s="22"/>
      <c r="M226" s="22"/>
      <c r="N226" s="170"/>
      <c r="O226" s="22">
        <v>2038.6714999999999</v>
      </c>
      <c r="P226" s="13">
        <f t="shared" si="31"/>
        <v>99.998602050326184</v>
      </c>
      <c r="Q226" s="168"/>
      <c r="R226" s="163"/>
      <c r="S226" s="322"/>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c r="IV226" s="6"/>
      <c r="IW226" s="6"/>
      <c r="IX226" s="6"/>
      <c r="IY226" s="6"/>
      <c r="IZ226" s="6"/>
      <c r="JA226" s="6"/>
    </row>
    <row r="227" spans="1:261" s="7" customFormat="1" ht="118.2" customHeight="1" outlineLevel="1" x14ac:dyDescent="0.4">
      <c r="A227" s="175"/>
      <c r="B227" s="170"/>
      <c r="C227" s="171"/>
      <c r="D227" s="172"/>
      <c r="E227" s="172"/>
      <c r="F227" s="172"/>
      <c r="G227" s="172"/>
      <c r="H227" s="157" t="s">
        <v>9</v>
      </c>
      <c r="I227" s="22">
        <v>107.30000000000018</v>
      </c>
      <c r="J227" s="22">
        <v>107.30000000000018</v>
      </c>
      <c r="K227" s="22"/>
      <c r="L227" s="22"/>
      <c r="M227" s="22"/>
      <c r="N227" s="170"/>
      <c r="O227" s="22">
        <v>107.2985</v>
      </c>
      <c r="P227" s="13">
        <f t="shared" si="31"/>
        <v>99.998602050326028</v>
      </c>
      <c r="Q227" s="168"/>
      <c r="R227" s="164"/>
      <c r="S227" s="322"/>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c r="IW227" s="6"/>
      <c r="IX227" s="6"/>
      <c r="IY227" s="6"/>
      <c r="IZ227" s="6"/>
      <c r="JA227" s="6"/>
    </row>
    <row r="228" spans="1:261" s="7" customFormat="1" ht="20.25" customHeight="1" outlineLevel="1" x14ac:dyDescent="0.4">
      <c r="A228" s="173" t="s">
        <v>411</v>
      </c>
      <c r="B228" s="170" t="s">
        <v>277</v>
      </c>
      <c r="C228" s="170" t="s">
        <v>298</v>
      </c>
      <c r="D228" s="172">
        <v>44371</v>
      </c>
      <c r="E228" s="172">
        <v>44561</v>
      </c>
      <c r="F228" s="172">
        <v>44371</v>
      </c>
      <c r="G228" s="172">
        <v>44561</v>
      </c>
      <c r="H228" s="157" t="s">
        <v>6</v>
      </c>
      <c r="I228" s="22">
        <v>2304.6999999999998</v>
      </c>
      <c r="J228" s="22">
        <v>2304.6999999999998</v>
      </c>
      <c r="K228" s="22"/>
      <c r="L228" s="22"/>
      <c r="M228" s="22"/>
      <c r="N228" s="170" t="s">
        <v>646</v>
      </c>
      <c r="O228" s="22">
        <f>O229+O230</f>
        <v>347.58412999999996</v>
      </c>
      <c r="P228" s="13">
        <f t="shared" si="31"/>
        <v>15.081534689981341</v>
      </c>
      <c r="Q228" s="168" t="s">
        <v>786</v>
      </c>
      <c r="R228" s="162" t="s">
        <v>734</v>
      </c>
      <c r="S228" s="322"/>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c r="IW228" s="6"/>
      <c r="IX228" s="6"/>
      <c r="IY228" s="6"/>
      <c r="IZ228" s="6"/>
      <c r="JA228" s="6"/>
    </row>
    <row r="229" spans="1:261" s="7" customFormat="1" ht="22.5" customHeight="1" outlineLevel="1" x14ac:dyDescent="0.4">
      <c r="A229" s="174"/>
      <c r="B229" s="170"/>
      <c r="C229" s="171"/>
      <c r="D229" s="172"/>
      <c r="E229" s="172"/>
      <c r="F229" s="172"/>
      <c r="G229" s="172"/>
      <c r="H229" s="157" t="s">
        <v>8</v>
      </c>
      <c r="I229" s="22">
        <v>2189.46</v>
      </c>
      <c r="J229" s="22">
        <v>2189.46</v>
      </c>
      <c r="K229" s="22"/>
      <c r="L229" s="22"/>
      <c r="M229" s="22"/>
      <c r="N229" s="170"/>
      <c r="O229" s="22">
        <v>330.20416999999998</v>
      </c>
      <c r="P229" s="13">
        <f t="shared" si="31"/>
        <v>15.081534716322745</v>
      </c>
      <c r="Q229" s="168"/>
      <c r="R229" s="163"/>
      <c r="S229" s="322"/>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c r="IV229" s="6"/>
      <c r="IW229" s="6"/>
      <c r="IX229" s="6"/>
      <c r="IY229" s="6"/>
      <c r="IZ229" s="6"/>
      <c r="JA229" s="6"/>
    </row>
    <row r="230" spans="1:261" s="7" customFormat="1" ht="177" customHeight="1" outlineLevel="1" x14ac:dyDescent="0.4">
      <c r="A230" s="175"/>
      <c r="B230" s="170"/>
      <c r="C230" s="171"/>
      <c r="D230" s="172"/>
      <c r="E230" s="172"/>
      <c r="F230" s="172"/>
      <c r="G230" s="172"/>
      <c r="H230" s="157" t="s">
        <v>9</v>
      </c>
      <c r="I230" s="22">
        <v>115.24</v>
      </c>
      <c r="J230" s="22">
        <v>115.24</v>
      </c>
      <c r="K230" s="22"/>
      <c r="L230" s="22"/>
      <c r="M230" s="22"/>
      <c r="N230" s="170"/>
      <c r="O230" s="22">
        <v>17.379960000000001</v>
      </c>
      <c r="P230" s="13">
        <f t="shared" si="31"/>
        <v>15.081534189517528</v>
      </c>
      <c r="Q230" s="168"/>
      <c r="R230" s="164"/>
      <c r="S230" s="322"/>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c r="IW230" s="6"/>
      <c r="IX230" s="6"/>
      <c r="IY230" s="6"/>
      <c r="IZ230" s="6"/>
      <c r="JA230" s="6"/>
    </row>
    <row r="231" spans="1:261" s="7" customFormat="1" ht="20.25" customHeight="1" outlineLevel="1" x14ac:dyDescent="0.4">
      <c r="A231" s="173" t="s">
        <v>412</v>
      </c>
      <c r="B231" s="170" t="s">
        <v>530</v>
      </c>
      <c r="C231" s="170" t="s">
        <v>535</v>
      </c>
      <c r="D231" s="165">
        <v>44497</v>
      </c>
      <c r="E231" s="165">
        <v>44561</v>
      </c>
      <c r="F231" s="165">
        <v>44497</v>
      </c>
      <c r="G231" s="165">
        <v>44561</v>
      </c>
      <c r="H231" s="157" t="s">
        <v>6</v>
      </c>
      <c r="I231" s="22">
        <v>1330.93</v>
      </c>
      <c r="J231" s="22">
        <v>1330.93</v>
      </c>
      <c r="K231" s="22"/>
      <c r="L231" s="22"/>
      <c r="M231" s="22"/>
      <c r="N231" s="170" t="s">
        <v>647</v>
      </c>
      <c r="O231" s="22">
        <f>O232+O233</f>
        <v>1022.8230199999999</v>
      </c>
      <c r="P231" s="13">
        <f t="shared" si="31"/>
        <v>76.850249073955794</v>
      </c>
      <c r="Q231" s="168" t="s">
        <v>647</v>
      </c>
      <c r="R231" s="162" t="s">
        <v>730</v>
      </c>
      <c r="S231" s="322"/>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c r="IW231" s="6"/>
      <c r="IX231" s="6"/>
      <c r="IY231" s="6"/>
      <c r="IZ231" s="6"/>
      <c r="JA231" s="6"/>
    </row>
    <row r="232" spans="1:261" s="7" customFormat="1" ht="22.5" customHeight="1" outlineLevel="1" x14ac:dyDescent="0.4">
      <c r="A232" s="174"/>
      <c r="B232" s="170"/>
      <c r="C232" s="171"/>
      <c r="D232" s="166"/>
      <c r="E232" s="166"/>
      <c r="F232" s="166"/>
      <c r="G232" s="166"/>
      <c r="H232" s="157" t="s">
        <v>8</v>
      </c>
      <c r="I232" s="22">
        <v>1264.3800000000001</v>
      </c>
      <c r="J232" s="22">
        <v>1264.3800000000001</v>
      </c>
      <c r="K232" s="22"/>
      <c r="L232" s="22"/>
      <c r="M232" s="22"/>
      <c r="N232" s="170"/>
      <c r="O232" s="22">
        <v>971.67899999999997</v>
      </c>
      <c r="P232" s="13">
        <f t="shared" si="31"/>
        <v>76.850234897736442</v>
      </c>
      <c r="Q232" s="168"/>
      <c r="R232" s="163"/>
      <c r="S232" s="322"/>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c r="IW232" s="6"/>
      <c r="IX232" s="6"/>
      <c r="IY232" s="6"/>
      <c r="IZ232" s="6"/>
      <c r="JA232" s="6"/>
    </row>
    <row r="233" spans="1:261" s="7" customFormat="1" ht="163.19999999999999" customHeight="1" outlineLevel="1" x14ac:dyDescent="0.4">
      <c r="A233" s="175"/>
      <c r="B233" s="170"/>
      <c r="C233" s="171"/>
      <c r="D233" s="167"/>
      <c r="E233" s="167"/>
      <c r="F233" s="167"/>
      <c r="G233" s="167"/>
      <c r="H233" s="157" t="s">
        <v>9</v>
      </c>
      <c r="I233" s="22">
        <v>66.549999999999955</v>
      </c>
      <c r="J233" s="22">
        <v>66.549999999999955</v>
      </c>
      <c r="K233" s="22"/>
      <c r="L233" s="22"/>
      <c r="M233" s="22"/>
      <c r="N233" s="170"/>
      <c r="O233" s="22">
        <v>51.144019999999998</v>
      </c>
      <c r="P233" s="13">
        <f t="shared" si="31"/>
        <v>76.850518407212675</v>
      </c>
      <c r="Q233" s="168"/>
      <c r="R233" s="164"/>
      <c r="S233" s="322"/>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c r="IW233" s="6"/>
      <c r="IX233" s="6"/>
      <c r="IY233" s="6"/>
      <c r="IZ233" s="6"/>
      <c r="JA233" s="6"/>
    </row>
    <row r="234" spans="1:261" s="7" customFormat="1" ht="20.25" customHeight="1" outlineLevel="1" x14ac:dyDescent="0.4">
      <c r="A234" s="173" t="s">
        <v>413</v>
      </c>
      <c r="B234" s="170" t="s">
        <v>531</v>
      </c>
      <c r="C234" s="170" t="s">
        <v>535</v>
      </c>
      <c r="D234" s="165">
        <v>44497</v>
      </c>
      <c r="E234" s="165">
        <v>44561</v>
      </c>
      <c r="F234" s="165">
        <v>44497</v>
      </c>
      <c r="G234" s="165">
        <v>44561</v>
      </c>
      <c r="H234" s="157" t="s">
        <v>6</v>
      </c>
      <c r="I234" s="22">
        <v>1130.5999999999999</v>
      </c>
      <c r="J234" s="22">
        <v>1130.5999999999999</v>
      </c>
      <c r="K234" s="22"/>
      <c r="L234" s="22"/>
      <c r="M234" s="22"/>
      <c r="N234" s="170" t="s">
        <v>534</v>
      </c>
      <c r="O234" s="22">
        <f>O235+O236</f>
        <v>1053</v>
      </c>
      <c r="P234" s="13">
        <f t="shared" si="31"/>
        <v>93.136387758712189</v>
      </c>
      <c r="Q234" s="168" t="s">
        <v>534</v>
      </c>
      <c r="R234" s="162" t="s">
        <v>730</v>
      </c>
      <c r="S234" s="322"/>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c r="IW234" s="6"/>
      <c r="IX234" s="6"/>
      <c r="IY234" s="6"/>
      <c r="IZ234" s="6"/>
      <c r="JA234" s="6"/>
    </row>
    <row r="235" spans="1:261" s="7" customFormat="1" ht="22.5" customHeight="1" outlineLevel="1" x14ac:dyDescent="0.4">
      <c r="A235" s="174"/>
      <c r="B235" s="170"/>
      <c r="C235" s="171"/>
      <c r="D235" s="166"/>
      <c r="E235" s="166"/>
      <c r="F235" s="166"/>
      <c r="G235" s="166"/>
      <c r="H235" s="157" t="s">
        <v>8</v>
      </c>
      <c r="I235" s="22">
        <v>1074.07</v>
      </c>
      <c r="J235" s="22">
        <v>1074.07</v>
      </c>
      <c r="K235" s="22"/>
      <c r="L235" s="22"/>
      <c r="M235" s="22"/>
      <c r="N235" s="170"/>
      <c r="O235" s="22">
        <v>1000.35</v>
      </c>
      <c r="P235" s="13">
        <f t="shared" si="31"/>
        <v>93.136387758712189</v>
      </c>
      <c r="Q235" s="168"/>
      <c r="R235" s="163"/>
      <c r="S235" s="322"/>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c r="IW235" s="6"/>
      <c r="IX235" s="6"/>
      <c r="IY235" s="6"/>
      <c r="IZ235" s="6"/>
      <c r="JA235" s="6"/>
    </row>
    <row r="236" spans="1:261" s="7" customFormat="1" ht="117.6" customHeight="1" outlineLevel="1" x14ac:dyDescent="0.4">
      <c r="A236" s="175"/>
      <c r="B236" s="170"/>
      <c r="C236" s="171"/>
      <c r="D236" s="167"/>
      <c r="E236" s="167"/>
      <c r="F236" s="167"/>
      <c r="G236" s="167"/>
      <c r="H236" s="157" t="s">
        <v>9</v>
      </c>
      <c r="I236" s="22">
        <v>56.529999999999973</v>
      </c>
      <c r="J236" s="22">
        <v>56.529999999999973</v>
      </c>
      <c r="K236" s="22"/>
      <c r="L236" s="22"/>
      <c r="M236" s="22"/>
      <c r="N236" s="170"/>
      <c r="O236" s="22">
        <v>52.65</v>
      </c>
      <c r="P236" s="13">
        <f t="shared" si="31"/>
        <v>93.136387758712232</v>
      </c>
      <c r="Q236" s="168"/>
      <c r="R236" s="164"/>
      <c r="S236" s="322"/>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c r="IW236" s="6"/>
      <c r="IX236" s="6"/>
      <c r="IY236" s="6"/>
      <c r="IZ236" s="6"/>
      <c r="JA236" s="6"/>
    </row>
    <row r="237" spans="1:261" s="7" customFormat="1" ht="20.25" customHeight="1" outlineLevel="1" x14ac:dyDescent="0.4">
      <c r="A237" s="173" t="s">
        <v>414</v>
      </c>
      <c r="B237" s="170" t="s">
        <v>686</v>
      </c>
      <c r="C237" s="170" t="s">
        <v>536</v>
      </c>
      <c r="D237" s="165">
        <v>44497</v>
      </c>
      <c r="E237" s="165">
        <v>44561</v>
      </c>
      <c r="F237" s="165">
        <v>44497</v>
      </c>
      <c r="G237" s="165">
        <v>44561</v>
      </c>
      <c r="H237" s="157" t="s">
        <v>6</v>
      </c>
      <c r="I237" s="22">
        <v>1200</v>
      </c>
      <c r="J237" s="22">
        <v>1200</v>
      </c>
      <c r="K237" s="22"/>
      <c r="L237" s="22"/>
      <c r="M237" s="22"/>
      <c r="N237" s="170" t="s">
        <v>648</v>
      </c>
      <c r="O237" s="22">
        <f>O238+O239</f>
        <v>925.70415000000003</v>
      </c>
      <c r="P237" s="13">
        <f t="shared" si="31"/>
        <v>77.142012500000007</v>
      </c>
      <c r="Q237" s="168" t="s">
        <v>648</v>
      </c>
      <c r="R237" s="162" t="s">
        <v>730</v>
      </c>
      <c r="S237" s="322"/>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c r="IW237" s="6"/>
      <c r="IX237" s="6"/>
      <c r="IY237" s="6"/>
      <c r="IZ237" s="6"/>
      <c r="JA237" s="6"/>
    </row>
    <row r="238" spans="1:261" s="7" customFormat="1" ht="22.5" customHeight="1" outlineLevel="1" x14ac:dyDescent="0.4">
      <c r="A238" s="174"/>
      <c r="B238" s="170"/>
      <c r="C238" s="171"/>
      <c r="D238" s="166"/>
      <c r="E238" s="166"/>
      <c r="F238" s="166"/>
      <c r="G238" s="166"/>
      <c r="H238" s="157" t="s">
        <v>8</v>
      </c>
      <c r="I238" s="22">
        <v>1140</v>
      </c>
      <c r="J238" s="22">
        <v>1140</v>
      </c>
      <c r="K238" s="22"/>
      <c r="L238" s="22"/>
      <c r="M238" s="22"/>
      <c r="N238" s="170"/>
      <c r="O238" s="22">
        <v>879.41894000000002</v>
      </c>
      <c r="P238" s="13">
        <f t="shared" si="31"/>
        <v>77.142012280701749</v>
      </c>
      <c r="Q238" s="168"/>
      <c r="R238" s="163"/>
      <c r="S238" s="322"/>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c r="IW238" s="6"/>
      <c r="IX238" s="6"/>
      <c r="IY238" s="6"/>
      <c r="IZ238" s="6"/>
      <c r="JA238" s="6"/>
    </row>
    <row r="239" spans="1:261" s="7" customFormat="1" ht="184.2" customHeight="1" outlineLevel="1" x14ac:dyDescent="0.4">
      <c r="A239" s="175"/>
      <c r="B239" s="170"/>
      <c r="C239" s="171"/>
      <c r="D239" s="167"/>
      <c r="E239" s="167"/>
      <c r="F239" s="167"/>
      <c r="G239" s="167"/>
      <c r="H239" s="157" t="s">
        <v>9</v>
      </c>
      <c r="I239" s="22">
        <v>60</v>
      </c>
      <c r="J239" s="22">
        <v>60</v>
      </c>
      <c r="K239" s="22"/>
      <c r="L239" s="22"/>
      <c r="M239" s="22"/>
      <c r="N239" s="170"/>
      <c r="O239" s="22">
        <v>46.285209999999999</v>
      </c>
      <c r="P239" s="13">
        <f t="shared" si="31"/>
        <v>77.142016666666663</v>
      </c>
      <c r="Q239" s="168"/>
      <c r="R239" s="164"/>
      <c r="S239" s="322"/>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c r="IW239" s="6"/>
      <c r="IX239" s="6"/>
      <c r="IY239" s="6"/>
      <c r="IZ239" s="6"/>
      <c r="JA239" s="6"/>
    </row>
    <row r="240" spans="1:261" s="7" customFormat="1" ht="20.25" customHeight="1" outlineLevel="1" x14ac:dyDescent="0.4">
      <c r="A240" s="173" t="s">
        <v>415</v>
      </c>
      <c r="B240" s="170" t="s">
        <v>532</v>
      </c>
      <c r="C240" s="170" t="s">
        <v>538</v>
      </c>
      <c r="D240" s="165">
        <v>44497</v>
      </c>
      <c r="E240" s="165">
        <v>44561</v>
      </c>
      <c r="F240" s="165">
        <v>44497</v>
      </c>
      <c r="G240" s="165">
        <v>44561</v>
      </c>
      <c r="H240" s="157" t="s">
        <v>6</v>
      </c>
      <c r="I240" s="22">
        <v>533.20000000000005</v>
      </c>
      <c r="J240" s="22">
        <v>533.20000000000005</v>
      </c>
      <c r="K240" s="22"/>
      <c r="L240" s="22"/>
      <c r="M240" s="22"/>
      <c r="N240" s="170" t="s">
        <v>649</v>
      </c>
      <c r="O240" s="22">
        <v>533.20000000000005</v>
      </c>
      <c r="P240" s="13">
        <f t="shared" si="31"/>
        <v>100</v>
      </c>
      <c r="Q240" s="168" t="s">
        <v>649</v>
      </c>
      <c r="R240" s="162" t="s">
        <v>730</v>
      </c>
      <c r="S240" s="322"/>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c r="IW240" s="6"/>
      <c r="IX240" s="6"/>
      <c r="IY240" s="6"/>
      <c r="IZ240" s="6"/>
      <c r="JA240" s="6"/>
    </row>
    <row r="241" spans="1:261" s="7" customFormat="1" ht="22.5" customHeight="1" outlineLevel="1" x14ac:dyDescent="0.4">
      <c r="A241" s="174"/>
      <c r="B241" s="170"/>
      <c r="C241" s="171"/>
      <c r="D241" s="166"/>
      <c r="E241" s="166"/>
      <c r="F241" s="166"/>
      <c r="G241" s="166"/>
      <c r="H241" s="157" t="s">
        <v>8</v>
      </c>
      <c r="I241" s="22">
        <v>506.54</v>
      </c>
      <c r="J241" s="22">
        <v>506.54</v>
      </c>
      <c r="K241" s="22"/>
      <c r="L241" s="22"/>
      <c r="M241" s="22"/>
      <c r="N241" s="170"/>
      <c r="O241" s="22">
        <v>506.54</v>
      </c>
      <c r="P241" s="13">
        <f t="shared" si="31"/>
        <v>100</v>
      </c>
      <c r="Q241" s="168"/>
      <c r="R241" s="163"/>
      <c r="S241" s="322"/>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c r="IW241" s="6"/>
      <c r="IX241" s="6"/>
      <c r="IY241" s="6"/>
      <c r="IZ241" s="6"/>
      <c r="JA241" s="6"/>
    </row>
    <row r="242" spans="1:261" s="7" customFormat="1" ht="183" customHeight="1" outlineLevel="1" x14ac:dyDescent="0.4">
      <c r="A242" s="175"/>
      <c r="B242" s="170"/>
      <c r="C242" s="171"/>
      <c r="D242" s="167"/>
      <c r="E242" s="167"/>
      <c r="F242" s="167"/>
      <c r="G242" s="167"/>
      <c r="H242" s="157" t="s">
        <v>9</v>
      </c>
      <c r="I242" s="22">
        <v>26.660000000000025</v>
      </c>
      <c r="J242" s="22">
        <v>26.660000000000025</v>
      </c>
      <c r="K242" s="22"/>
      <c r="L242" s="22"/>
      <c r="M242" s="22"/>
      <c r="N242" s="170"/>
      <c r="O242" s="22">
        <v>26.660000000000025</v>
      </c>
      <c r="P242" s="13">
        <f t="shared" si="31"/>
        <v>100</v>
      </c>
      <c r="Q242" s="168"/>
      <c r="R242" s="164"/>
      <c r="S242" s="322"/>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c r="IV242" s="6"/>
      <c r="IW242" s="6"/>
      <c r="IX242" s="6"/>
      <c r="IY242" s="6"/>
      <c r="IZ242" s="6"/>
      <c r="JA242" s="6"/>
    </row>
    <row r="243" spans="1:261" s="7" customFormat="1" ht="20.25" customHeight="1" outlineLevel="1" x14ac:dyDescent="0.4">
      <c r="A243" s="173" t="s">
        <v>416</v>
      </c>
      <c r="B243" s="170" t="s">
        <v>533</v>
      </c>
      <c r="C243" s="170" t="s">
        <v>537</v>
      </c>
      <c r="D243" s="165">
        <v>44497</v>
      </c>
      <c r="E243" s="165">
        <v>44561</v>
      </c>
      <c r="F243" s="165">
        <v>44497</v>
      </c>
      <c r="G243" s="165">
        <v>44561</v>
      </c>
      <c r="H243" s="157" t="s">
        <v>6</v>
      </c>
      <c r="I243" s="22">
        <v>600</v>
      </c>
      <c r="J243" s="22">
        <v>600</v>
      </c>
      <c r="K243" s="22"/>
      <c r="L243" s="22"/>
      <c r="M243" s="22"/>
      <c r="N243" s="170" t="s">
        <v>650</v>
      </c>
      <c r="O243" s="22">
        <f>O244+O245</f>
        <v>590</v>
      </c>
      <c r="P243" s="13">
        <f t="shared" si="31"/>
        <v>98.333333333333329</v>
      </c>
      <c r="Q243" s="168" t="s">
        <v>650</v>
      </c>
      <c r="R243" s="162" t="s">
        <v>730</v>
      </c>
      <c r="S243" s="322"/>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c r="IV243" s="6"/>
      <c r="IW243" s="6"/>
      <c r="IX243" s="6"/>
      <c r="IY243" s="6"/>
      <c r="IZ243" s="6"/>
      <c r="JA243" s="6"/>
    </row>
    <row r="244" spans="1:261" s="7" customFormat="1" ht="22.5" customHeight="1" outlineLevel="1" x14ac:dyDescent="0.4">
      <c r="A244" s="174"/>
      <c r="B244" s="170"/>
      <c r="C244" s="171"/>
      <c r="D244" s="166"/>
      <c r="E244" s="166"/>
      <c r="F244" s="166"/>
      <c r="G244" s="166"/>
      <c r="H244" s="157" t="s">
        <v>8</v>
      </c>
      <c r="I244" s="22">
        <v>570</v>
      </c>
      <c r="J244" s="22">
        <v>570</v>
      </c>
      <c r="K244" s="22"/>
      <c r="L244" s="22"/>
      <c r="M244" s="22"/>
      <c r="N244" s="170"/>
      <c r="O244" s="22">
        <v>560.5</v>
      </c>
      <c r="P244" s="13">
        <f t="shared" si="31"/>
        <v>98.333333333333329</v>
      </c>
      <c r="Q244" s="168"/>
      <c r="R244" s="163"/>
      <c r="S244" s="322"/>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c r="IV244" s="6"/>
      <c r="IW244" s="6"/>
      <c r="IX244" s="6"/>
      <c r="IY244" s="6"/>
      <c r="IZ244" s="6"/>
      <c r="JA244" s="6"/>
    </row>
    <row r="245" spans="1:261" s="7" customFormat="1" ht="125.55" customHeight="1" outlineLevel="1" x14ac:dyDescent="0.4">
      <c r="A245" s="175"/>
      <c r="B245" s="170"/>
      <c r="C245" s="171"/>
      <c r="D245" s="167"/>
      <c r="E245" s="167"/>
      <c r="F245" s="167"/>
      <c r="G245" s="167"/>
      <c r="H245" s="157" t="s">
        <v>9</v>
      </c>
      <c r="I245" s="22">
        <v>30</v>
      </c>
      <c r="J245" s="22">
        <v>30</v>
      </c>
      <c r="K245" s="22"/>
      <c r="L245" s="22"/>
      <c r="M245" s="22"/>
      <c r="N245" s="170"/>
      <c r="O245" s="22">
        <v>29.5</v>
      </c>
      <c r="P245" s="13">
        <f t="shared" si="31"/>
        <v>98.333333333333329</v>
      </c>
      <c r="Q245" s="168"/>
      <c r="R245" s="164"/>
      <c r="S245" s="322"/>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c r="IW245" s="6"/>
      <c r="IX245" s="6"/>
      <c r="IY245" s="6"/>
      <c r="IZ245" s="6"/>
      <c r="JA245" s="6"/>
    </row>
    <row r="246" spans="1:261" s="7" customFormat="1" ht="20.25" customHeight="1" outlineLevel="1" x14ac:dyDescent="0.4">
      <c r="A246" s="173" t="s">
        <v>417</v>
      </c>
      <c r="B246" s="170" t="s">
        <v>278</v>
      </c>
      <c r="C246" s="170" t="s">
        <v>299</v>
      </c>
      <c r="D246" s="172">
        <v>44371</v>
      </c>
      <c r="E246" s="172">
        <v>44561</v>
      </c>
      <c r="F246" s="172">
        <v>44371</v>
      </c>
      <c r="G246" s="172">
        <v>44561</v>
      </c>
      <c r="H246" s="157" t="s">
        <v>6</v>
      </c>
      <c r="I246" s="22">
        <v>850</v>
      </c>
      <c r="J246" s="22">
        <v>850</v>
      </c>
      <c r="K246" s="22"/>
      <c r="L246" s="22"/>
      <c r="M246" s="22"/>
      <c r="N246" s="170" t="s">
        <v>651</v>
      </c>
      <c r="O246" s="22">
        <f>O247+O248</f>
        <v>709.75</v>
      </c>
      <c r="P246" s="13">
        <f t="shared" si="31"/>
        <v>83.5</v>
      </c>
      <c r="Q246" s="168" t="s">
        <v>651</v>
      </c>
      <c r="R246" s="162" t="s">
        <v>730</v>
      </c>
      <c r="S246" s="322"/>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c r="IU246" s="6"/>
      <c r="IV246" s="6"/>
      <c r="IW246" s="6"/>
      <c r="IX246" s="6"/>
      <c r="IY246" s="6"/>
      <c r="IZ246" s="6"/>
      <c r="JA246" s="6"/>
    </row>
    <row r="247" spans="1:261" s="7" customFormat="1" ht="22.5" customHeight="1" outlineLevel="1" x14ac:dyDescent="0.4">
      <c r="A247" s="174"/>
      <c r="B247" s="170"/>
      <c r="C247" s="171"/>
      <c r="D247" s="172"/>
      <c r="E247" s="172"/>
      <c r="F247" s="172"/>
      <c r="G247" s="172"/>
      <c r="H247" s="157" t="s">
        <v>8</v>
      </c>
      <c r="I247" s="22">
        <v>807.5</v>
      </c>
      <c r="J247" s="22">
        <v>807.5</v>
      </c>
      <c r="K247" s="22"/>
      <c r="L247" s="22"/>
      <c r="M247" s="22"/>
      <c r="N247" s="170"/>
      <c r="O247" s="22">
        <v>674.26250000000005</v>
      </c>
      <c r="P247" s="13">
        <f t="shared" si="31"/>
        <v>83.500000000000014</v>
      </c>
      <c r="Q247" s="168"/>
      <c r="R247" s="163"/>
      <c r="S247" s="322"/>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c r="IU247" s="6"/>
      <c r="IV247" s="6"/>
      <c r="IW247" s="6"/>
      <c r="IX247" s="6"/>
      <c r="IY247" s="6"/>
      <c r="IZ247" s="6"/>
      <c r="JA247" s="6"/>
    </row>
    <row r="248" spans="1:261" s="7" customFormat="1" ht="123" customHeight="1" outlineLevel="1" x14ac:dyDescent="0.4">
      <c r="A248" s="175"/>
      <c r="B248" s="170"/>
      <c r="C248" s="171"/>
      <c r="D248" s="172"/>
      <c r="E248" s="172"/>
      <c r="F248" s="172"/>
      <c r="G248" s="172"/>
      <c r="H248" s="157" t="s">
        <v>9</v>
      </c>
      <c r="I248" s="22">
        <v>42.5</v>
      </c>
      <c r="J248" s="22">
        <v>42.5</v>
      </c>
      <c r="K248" s="22"/>
      <c r="L248" s="22"/>
      <c r="M248" s="22"/>
      <c r="N248" s="170"/>
      <c r="O248" s="22">
        <v>35.487499999999997</v>
      </c>
      <c r="P248" s="13">
        <f t="shared" si="31"/>
        <v>83.5</v>
      </c>
      <c r="Q248" s="168"/>
      <c r="R248" s="164"/>
      <c r="S248" s="322"/>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c r="IU248" s="6"/>
      <c r="IV248" s="6"/>
      <c r="IW248" s="6"/>
      <c r="IX248" s="6"/>
      <c r="IY248" s="6"/>
      <c r="IZ248" s="6"/>
      <c r="JA248" s="6"/>
    </row>
    <row r="249" spans="1:261" s="7" customFormat="1" ht="20.25" customHeight="1" outlineLevel="1" x14ac:dyDescent="0.4">
      <c r="A249" s="173" t="s">
        <v>418</v>
      </c>
      <c r="B249" s="170" t="s">
        <v>194</v>
      </c>
      <c r="C249" s="170" t="s">
        <v>300</v>
      </c>
      <c r="D249" s="172">
        <v>44279</v>
      </c>
      <c r="E249" s="172">
        <v>44561</v>
      </c>
      <c r="F249" s="172">
        <v>44279</v>
      </c>
      <c r="G249" s="172">
        <v>44561</v>
      </c>
      <c r="H249" s="157" t="s">
        <v>6</v>
      </c>
      <c r="I249" s="22">
        <v>750</v>
      </c>
      <c r="J249" s="22">
        <v>750</v>
      </c>
      <c r="K249" s="22"/>
      <c r="L249" s="22"/>
      <c r="M249" s="22"/>
      <c r="N249" s="170" t="s">
        <v>210</v>
      </c>
      <c r="O249" s="22">
        <v>750</v>
      </c>
      <c r="P249" s="13">
        <f t="shared" si="31"/>
        <v>100</v>
      </c>
      <c r="Q249" s="168" t="s">
        <v>210</v>
      </c>
      <c r="R249" s="162" t="s">
        <v>730</v>
      </c>
      <c r="S249" s="322"/>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c r="IW249" s="6"/>
      <c r="IX249" s="6"/>
      <c r="IY249" s="6"/>
      <c r="IZ249" s="6"/>
      <c r="JA249" s="6"/>
    </row>
    <row r="250" spans="1:261" s="7" customFormat="1" ht="22.5" customHeight="1" outlineLevel="1" x14ac:dyDescent="0.4">
      <c r="A250" s="174"/>
      <c r="B250" s="170"/>
      <c r="C250" s="171"/>
      <c r="D250" s="172"/>
      <c r="E250" s="172"/>
      <c r="F250" s="172"/>
      <c r="G250" s="172"/>
      <c r="H250" s="157" t="s">
        <v>8</v>
      </c>
      <c r="I250" s="22">
        <v>712.5</v>
      </c>
      <c r="J250" s="22">
        <v>712.5</v>
      </c>
      <c r="K250" s="22"/>
      <c r="L250" s="22"/>
      <c r="M250" s="22"/>
      <c r="N250" s="170"/>
      <c r="O250" s="22">
        <v>712.5</v>
      </c>
      <c r="P250" s="13">
        <f t="shared" si="31"/>
        <v>100</v>
      </c>
      <c r="Q250" s="168"/>
      <c r="R250" s="163"/>
      <c r="S250" s="322"/>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c r="IW250" s="6"/>
      <c r="IX250" s="6"/>
      <c r="IY250" s="6"/>
      <c r="IZ250" s="6"/>
      <c r="JA250" s="6"/>
    </row>
    <row r="251" spans="1:261" s="7" customFormat="1" ht="116.4" customHeight="1" outlineLevel="1" x14ac:dyDescent="0.4">
      <c r="A251" s="175"/>
      <c r="B251" s="170"/>
      <c r="C251" s="171"/>
      <c r="D251" s="172"/>
      <c r="E251" s="172"/>
      <c r="F251" s="172"/>
      <c r="G251" s="172"/>
      <c r="H251" s="157" t="s">
        <v>9</v>
      </c>
      <c r="I251" s="22">
        <v>37.5</v>
      </c>
      <c r="J251" s="22">
        <v>37.5</v>
      </c>
      <c r="K251" s="22"/>
      <c r="L251" s="22"/>
      <c r="M251" s="22"/>
      <c r="N251" s="170"/>
      <c r="O251" s="22">
        <v>37.5</v>
      </c>
      <c r="P251" s="13">
        <f t="shared" si="31"/>
        <v>100</v>
      </c>
      <c r="Q251" s="168"/>
      <c r="R251" s="164"/>
      <c r="S251" s="322"/>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c r="IW251" s="6"/>
      <c r="IX251" s="6"/>
      <c r="IY251" s="6"/>
      <c r="IZ251" s="6"/>
      <c r="JA251" s="6"/>
    </row>
    <row r="252" spans="1:261" s="7" customFormat="1" ht="20.25" customHeight="1" outlineLevel="1" x14ac:dyDescent="0.4">
      <c r="A252" s="173" t="s">
        <v>419</v>
      </c>
      <c r="B252" s="170" t="s">
        <v>195</v>
      </c>
      <c r="C252" s="170" t="s">
        <v>300</v>
      </c>
      <c r="D252" s="172">
        <v>44279</v>
      </c>
      <c r="E252" s="172">
        <v>44561</v>
      </c>
      <c r="F252" s="172">
        <v>44279</v>
      </c>
      <c r="G252" s="172">
        <v>44561</v>
      </c>
      <c r="H252" s="157" t="s">
        <v>6</v>
      </c>
      <c r="I252" s="22">
        <v>750</v>
      </c>
      <c r="J252" s="22">
        <v>750</v>
      </c>
      <c r="K252" s="22"/>
      <c r="L252" s="22"/>
      <c r="M252" s="22"/>
      <c r="N252" s="170" t="s">
        <v>211</v>
      </c>
      <c r="O252" s="22">
        <v>750</v>
      </c>
      <c r="P252" s="13">
        <f t="shared" si="31"/>
        <v>100</v>
      </c>
      <c r="Q252" s="168" t="s">
        <v>211</v>
      </c>
      <c r="R252" s="162" t="s">
        <v>730</v>
      </c>
      <c r="S252" s="322"/>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c r="IW252" s="6"/>
      <c r="IX252" s="6"/>
      <c r="IY252" s="6"/>
      <c r="IZ252" s="6"/>
      <c r="JA252" s="6"/>
    </row>
    <row r="253" spans="1:261" s="7" customFormat="1" ht="22.5" customHeight="1" outlineLevel="1" x14ac:dyDescent="0.4">
      <c r="A253" s="174"/>
      <c r="B253" s="170"/>
      <c r="C253" s="171"/>
      <c r="D253" s="172"/>
      <c r="E253" s="172"/>
      <c r="F253" s="172"/>
      <c r="G253" s="172"/>
      <c r="H253" s="157" t="s">
        <v>8</v>
      </c>
      <c r="I253" s="22">
        <v>712.5</v>
      </c>
      <c r="J253" s="22">
        <v>712.5</v>
      </c>
      <c r="K253" s="22"/>
      <c r="L253" s="22"/>
      <c r="M253" s="22"/>
      <c r="N253" s="170"/>
      <c r="O253" s="22">
        <v>712.5</v>
      </c>
      <c r="P253" s="13">
        <f t="shared" si="31"/>
        <v>100</v>
      </c>
      <c r="Q253" s="168"/>
      <c r="R253" s="163"/>
      <c r="S253" s="322"/>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c r="IW253" s="6"/>
      <c r="IX253" s="6"/>
      <c r="IY253" s="6"/>
      <c r="IZ253" s="6"/>
      <c r="JA253" s="6"/>
    </row>
    <row r="254" spans="1:261" s="7" customFormat="1" ht="117.3" customHeight="1" outlineLevel="1" x14ac:dyDescent="0.4">
      <c r="A254" s="175"/>
      <c r="B254" s="170"/>
      <c r="C254" s="171"/>
      <c r="D254" s="172"/>
      <c r="E254" s="172"/>
      <c r="F254" s="172"/>
      <c r="G254" s="172"/>
      <c r="H254" s="157" t="s">
        <v>9</v>
      </c>
      <c r="I254" s="22">
        <v>37.5</v>
      </c>
      <c r="J254" s="22">
        <v>37.5</v>
      </c>
      <c r="K254" s="22"/>
      <c r="L254" s="22"/>
      <c r="M254" s="22"/>
      <c r="N254" s="170"/>
      <c r="O254" s="22">
        <v>37.5</v>
      </c>
      <c r="P254" s="13">
        <f t="shared" si="31"/>
        <v>100</v>
      </c>
      <c r="Q254" s="168"/>
      <c r="R254" s="164"/>
      <c r="S254" s="322"/>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c r="IW254" s="6"/>
      <c r="IX254" s="6"/>
      <c r="IY254" s="6"/>
      <c r="IZ254" s="6"/>
      <c r="JA254" s="6"/>
    </row>
    <row r="255" spans="1:261" s="7" customFormat="1" ht="20.25" customHeight="1" outlineLevel="1" x14ac:dyDescent="0.4">
      <c r="A255" s="173" t="s">
        <v>420</v>
      </c>
      <c r="B255" s="170" t="s">
        <v>279</v>
      </c>
      <c r="C255" s="170" t="s">
        <v>300</v>
      </c>
      <c r="D255" s="172">
        <v>44371</v>
      </c>
      <c r="E255" s="172">
        <v>44561</v>
      </c>
      <c r="F255" s="172">
        <v>44371</v>
      </c>
      <c r="G255" s="172">
        <v>44561</v>
      </c>
      <c r="H255" s="157" t="s">
        <v>6</v>
      </c>
      <c r="I255" s="22">
        <v>1532.9</v>
      </c>
      <c r="J255" s="22">
        <v>1532.9</v>
      </c>
      <c r="K255" s="22"/>
      <c r="L255" s="22"/>
      <c r="M255" s="22"/>
      <c r="N255" s="170" t="s">
        <v>450</v>
      </c>
      <c r="O255" s="22">
        <f>O256+O257</f>
        <v>1294.01675</v>
      </c>
      <c r="P255" s="13">
        <f t="shared" si="31"/>
        <v>84.416253506425718</v>
      </c>
      <c r="Q255" s="168" t="s">
        <v>450</v>
      </c>
      <c r="R255" s="162" t="s">
        <v>730</v>
      </c>
      <c r="S255" s="322"/>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c r="IW255" s="6"/>
      <c r="IX255" s="6"/>
      <c r="IY255" s="6"/>
      <c r="IZ255" s="6"/>
      <c r="JA255" s="6"/>
    </row>
    <row r="256" spans="1:261" s="7" customFormat="1" ht="22.5" customHeight="1" outlineLevel="1" x14ac:dyDescent="0.4">
      <c r="A256" s="174"/>
      <c r="B256" s="170"/>
      <c r="C256" s="171"/>
      <c r="D256" s="172"/>
      <c r="E256" s="172"/>
      <c r="F256" s="172"/>
      <c r="G256" s="172"/>
      <c r="H256" s="157" t="s">
        <v>8</v>
      </c>
      <c r="I256" s="22">
        <v>1456.25</v>
      </c>
      <c r="J256" s="22">
        <v>1456.25</v>
      </c>
      <c r="K256" s="22"/>
      <c r="L256" s="22"/>
      <c r="M256" s="22"/>
      <c r="N256" s="170"/>
      <c r="O256" s="22">
        <v>1229.3109999999999</v>
      </c>
      <c r="P256" s="13">
        <f t="shared" si="31"/>
        <v>84.416206008583686</v>
      </c>
      <c r="Q256" s="168"/>
      <c r="R256" s="163"/>
      <c r="S256" s="322"/>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c r="IW256" s="6"/>
      <c r="IX256" s="6"/>
      <c r="IY256" s="6"/>
      <c r="IZ256" s="6"/>
      <c r="JA256" s="6"/>
    </row>
    <row r="257" spans="1:261" s="7" customFormat="1" ht="117.3" customHeight="1" outlineLevel="1" x14ac:dyDescent="0.4">
      <c r="A257" s="175"/>
      <c r="B257" s="170"/>
      <c r="C257" s="171"/>
      <c r="D257" s="172"/>
      <c r="E257" s="172"/>
      <c r="F257" s="172"/>
      <c r="G257" s="172"/>
      <c r="H257" s="157" t="s">
        <v>9</v>
      </c>
      <c r="I257" s="22">
        <v>76.650000000000091</v>
      </c>
      <c r="J257" s="22">
        <v>76.650000000000091</v>
      </c>
      <c r="K257" s="22"/>
      <c r="L257" s="22"/>
      <c r="M257" s="22"/>
      <c r="N257" s="170"/>
      <c r="O257" s="22">
        <v>64.705749999999995</v>
      </c>
      <c r="P257" s="13">
        <f t="shared" si="31"/>
        <v>84.417155903457157</v>
      </c>
      <c r="Q257" s="168"/>
      <c r="R257" s="164"/>
      <c r="S257" s="322"/>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c r="IW257" s="6"/>
      <c r="IX257" s="6"/>
      <c r="IY257" s="6"/>
      <c r="IZ257" s="6"/>
      <c r="JA257" s="6"/>
    </row>
    <row r="258" spans="1:261" s="7" customFormat="1" ht="20.25" customHeight="1" outlineLevel="1" x14ac:dyDescent="0.4">
      <c r="A258" s="173" t="s">
        <v>557</v>
      </c>
      <c r="B258" s="170" t="s">
        <v>204</v>
      </c>
      <c r="C258" s="170" t="s">
        <v>301</v>
      </c>
      <c r="D258" s="172">
        <v>44279</v>
      </c>
      <c r="E258" s="172">
        <v>44561</v>
      </c>
      <c r="F258" s="172">
        <v>44279</v>
      </c>
      <c r="G258" s="172">
        <v>44561</v>
      </c>
      <c r="H258" s="157" t="s">
        <v>6</v>
      </c>
      <c r="I258" s="22">
        <v>160</v>
      </c>
      <c r="J258" s="22">
        <v>160</v>
      </c>
      <c r="K258" s="22">
        <v>160</v>
      </c>
      <c r="L258" s="22"/>
      <c r="M258" s="22"/>
      <c r="N258" s="170" t="s">
        <v>212</v>
      </c>
      <c r="O258" s="22">
        <f>O259+O260</f>
        <v>156.24</v>
      </c>
      <c r="P258" s="13">
        <f t="shared" si="31"/>
        <v>97.65</v>
      </c>
      <c r="Q258" s="168" t="s">
        <v>212</v>
      </c>
      <c r="R258" s="162" t="s">
        <v>730</v>
      </c>
      <c r="S258" s="322"/>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c r="IW258" s="6"/>
      <c r="IX258" s="6"/>
      <c r="IY258" s="6"/>
      <c r="IZ258" s="6"/>
      <c r="JA258" s="6"/>
    </row>
    <row r="259" spans="1:261" s="7" customFormat="1" ht="22.5" customHeight="1" outlineLevel="1" x14ac:dyDescent="0.4">
      <c r="A259" s="174"/>
      <c r="B259" s="170"/>
      <c r="C259" s="171"/>
      <c r="D259" s="172"/>
      <c r="E259" s="172"/>
      <c r="F259" s="172"/>
      <c r="G259" s="172"/>
      <c r="H259" s="157" t="s">
        <v>8</v>
      </c>
      <c r="I259" s="22">
        <v>152</v>
      </c>
      <c r="J259" s="22">
        <v>152</v>
      </c>
      <c r="K259" s="22">
        <v>152</v>
      </c>
      <c r="L259" s="22"/>
      <c r="M259" s="22"/>
      <c r="N259" s="170"/>
      <c r="O259" s="22">
        <v>148.428</v>
      </c>
      <c r="P259" s="13">
        <f t="shared" si="31"/>
        <v>97.65</v>
      </c>
      <c r="Q259" s="168"/>
      <c r="R259" s="163"/>
      <c r="S259" s="322"/>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c r="IW259" s="6"/>
      <c r="IX259" s="6"/>
      <c r="IY259" s="6"/>
      <c r="IZ259" s="6"/>
      <c r="JA259" s="6"/>
    </row>
    <row r="260" spans="1:261" s="7" customFormat="1" ht="188.4" customHeight="1" outlineLevel="1" x14ac:dyDescent="0.4">
      <c r="A260" s="175"/>
      <c r="B260" s="170"/>
      <c r="C260" s="171"/>
      <c r="D260" s="172"/>
      <c r="E260" s="172"/>
      <c r="F260" s="172"/>
      <c r="G260" s="172"/>
      <c r="H260" s="157" t="s">
        <v>9</v>
      </c>
      <c r="I260" s="22">
        <v>8</v>
      </c>
      <c r="J260" s="22">
        <v>8</v>
      </c>
      <c r="K260" s="22">
        <v>8</v>
      </c>
      <c r="L260" s="22"/>
      <c r="M260" s="22"/>
      <c r="N260" s="170"/>
      <c r="O260" s="22">
        <v>7.8120000000000003</v>
      </c>
      <c r="P260" s="13">
        <f t="shared" si="31"/>
        <v>97.65</v>
      </c>
      <c r="Q260" s="168"/>
      <c r="R260" s="164"/>
      <c r="S260" s="322"/>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c r="IW260" s="6"/>
      <c r="IX260" s="6"/>
      <c r="IY260" s="6"/>
      <c r="IZ260" s="6"/>
      <c r="JA260" s="6"/>
    </row>
    <row r="261" spans="1:261" s="7" customFormat="1" ht="20.25" customHeight="1" outlineLevel="1" x14ac:dyDescent="0.4">
      <c r="A261" s="173" t="s">
        <v>558</v>
      </c>
      <c r="B261" s="170" t="s">
        <v>357</v>
      </c>
      <c r="C261" s="170" t="s">
        <v>301</v>
      </c>
      <c r="D261" s="172">
        <v>44371</v>
      </c>
      <c r="E261" s="172">
        <v>44561</v>
      </c>
      <c r="F261" s="172">
        <v>44371</v>
      </c>
      <c r="G261" s="172">
        <v>44561</v>
      </c>
      <c r="H261" s="157" t="s">
        <v>6</v>
      </c>
      <c r="I261" s="22">
        <v>1052.6300000000001</v>
      </c>
      <c r="J261" s="22">
        <v>1052.6320000000001</v>
      </c>
      <c r="K261" s="22"/>
      <c r="L261" s="22"/>
      <c r="M261" s="22"/>
      <c r="N261" s="170" t="s">
        <v>652</v>
      </c>
      <c r="O261" s="22">
        <f>O262+O263</f>
        <v>976.95442000000003</v>
      </c>
      <c r="P261" s="13">
        <f t="shared" si="31"/>
        <v>92.810809116213662</v>
      </c>
      <c r="Q261" s="168" t="s">
        <v>652</v>
      </c>
      <c r="R261" s="162" t="s">
        <v>730</v>
      </c>
      <c r="S261" s="322"/>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c r="IW261" s="6"/>
      <c r="IX261" s="6"/>
      <c r="IY261" s="6"/>
      <c r="IZ261" s="6"/>
      <c r="JA261" s="6"/>
    </row>
    <row r="262" spans="1:261" s="7" customFormat="1" ht="22.5" customHeight="1" outlineLevel="1" x14ac:dyDescent="0.4">
      <c r="A262" s="174"/>
      <c r="B262" s="170"/>
      <c r="C262" s="171"/>
      <c r="D262" s="172"/>
      <c r="E262" s="172"/>
      <c r="F262" s="172"/>
      <c r="G262" s="172"/>
      <c r="H262" s="157" t="s">
        <v>8</v>
      </c>
      <c r="I262" s="22">
        <v>1000</v>
      </c>
      <c r="J262" s="22">
        <v>1000</v>
      </c>
      <c r="K262" s="22"/>
      <c r="L262" s="22"/>
      <c r="M262" s="22"/>
      <c r="N262" s="170"/>
      <c r="O262" s="22">
        <v>928.10631999999998</v>
      </c>
      <c r="P262" s="13">
        <f t="shared" si="31"/>
        <v>92.810631999999998</v>
      </c>
      <c r="Q262" s="168"/>
      <c r="R262" s="163"/>
      <c r="S262" s="322"/>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c r="IW262" s="6"/>
      <c r="IX262" s="6"/>
      <c r="IY262" s="6"/>
      <c r="IZ262" s="6"/>
      <c r="JA262" s="6"/>
    </row>
    <row r="263" spans="1:261" s="7" customFormat="1" ht="187.95" customHeight="1" outlineLevel="1" x14ac:dyDescent="0.4">
      <c r="A263" s="175"/>
      <c r="B263" s="170"/>
      <c r="C263" s="171"/>
      <c r="D263" s="172"/>
      <c r="E263" s="172"/>
      <c r="F263" s="172"/>
      <c r="G263" s="172"/>
      <c r="H263" s="157" t="s">
        <v>9</v>
      </c>
      <c r="I263" s="22">
        <v>52.63</v>
      </c>
      <c r="J263" s="22">
        <v>52.631999999999998</v>
      </c>
      <c r="K263" s="22"/>
      <c r="L263" s="22"/>
      <c r="M263" s="22"/>
      <c r="N263" s="170"/>
      <c r="O263" s="22">
        <v>48.848100000000002</v>
      </c>
      <c r="P263" s="13">
        <f t="shared" si="31"/>
        <v>92.81417442523275</v>
      </c>
      <c r="Q263" s="168"/>
      <c r="R263" s="164"/>
      <c r="S263" s="322"/>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c r="IW263" s="6"/>
      <c r="IX263" s="6"/>
      <c r="IY263" s="6"/>
      <c r="IZ263" s="6"/>
      <c r="JA263" s="6"/>
    </row>
    <row r="264" spans="1:261" s="7" customFormat="1" ht="20.25" customHeight="1" outlineLevel="1" x14ac:dyDescent="0.4">
      <c r="A264" s="173" t="s">
        <v>559</v>
      </c>
      <c r="B264" s="170" t="s">
        <v>280</v>
      </c>
      <c r="C264" s="170" t="s">
        <v>301</v>
      </c>
      <c r="D264" s="172">
        <v>44371</v>
      </c>
      <c r="E264" s="172">
        <v>44561</v>
      </c>
      <c r="F264" s="172">
        <v>44371</v>
      </c>
      <c r="G264" s="172">
        <v>44561</v>
      </c>
      <c r="H264" s="157" t="s">
        <v>6</v>
      </c>
      <c r="I264" s="22">
        <v>1300</v>
      </c>
      <c r="J264" s="22">
        <v>1300</v>
      </c>
      <c r="K264" s="22"/>
      <c r="L264" s="22"/>
      <c r="M264" s="22"/>
      <c r="N264" s="170" t="s">
        <v>653</v>
      </c>
      <c r="O264" s="22">
        <v>1300</v>
      </c>
      <c r="P264" s="13">
        <f t="shared" si="31"/>
        <v>100</v>
      </c>
      <c r="Q264" s="168" t="s">
        <v>653</v>
      </c>
      <c r="R264" s="162" t="s">
        <v>730</v>
      </c>
      <c r="S264" s="322"/>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c r="IW264" s="6"/>
      <c r="IX264" s="6"/>
      <c r="IY264" s="6"/>
      <c r="IZ264" s="6"/>
      <c r="JA264" s="6"/>
    </row>
    <row r="265" spans="1:261" s="7" customFormat="1" ht="22.5" customHeight="1" outlineLevel="1" x14ac:dyDescent="0.4">
      <c r="A265" s="174"/>
      <c r="B265" s="170"/>
      <c r="C265" s="171"/>
      <c r="D265" s="172"/>
      <c r="E265" s="172"/>
      <c r="F265" s="172"/>
      <c r="G265" s="172"/>
      <c r="H265" s="157" t="s">
        <v>8</v>
      </c>
      <c r="I265" s="22">
        <v>1235</v>
      </c>
      <c r="J265" s="22">
        <v>1235</v>
      </c>
      <c r="K265" s="22"/>
      <c r="L265" s="22"/>
      <c r="M265" s="22"/>
      <c r="N265" s="170"/>
      <c r="O265" s="22">
        <v>1235</v>
      </c>
      <c r="P265" s="13">
        <f t="shared" si="31"/>
        <v>100</v>
      </c>
      <c r="Q265" s="168"/>
      <c r="R265" s="163"/>
      <c r="S265" s="322"/>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c r="IW265" s="6"/>
      <c r="IX265" s="6"/>
      <c r="IY265" s="6"/>
      <c r="IZ265" s="6"/>
      <c r="JA265" s="6"/>
    </row>
    <row r="266" spans="1:261" s="7" customFormat="1" ht="187.95" customHeight="1" outlineLevel="1" x14ac:dyDescent="0.4">
      <c r="A266" s="175"/>
      <c r="B266" s="170"/>
      <c r="C266" s="171"/>
      <c r="D266" s="172"/>
      <c r="E266" s="172"/>
      <c r="F266" s="172"/>
      <c r="G266" s="172"/>
      <c r="H266" s="157" t="s">
        <v>9</v>
      </c>
      <c r="I266" s="22">
        <v>65</v>
      </c>
      <c r="J266" s="22">
        <v>65</v>
      </c>
      <c r="K266" s="22"/>
      <c r="L266" s="22"/>
      <c r="M266" s="22"/>
      <c r="N266" s="170"/>
      <c r="O266" s="22">
        <v>65</v>
      </c>
      <c r="P266" s="13">
        <f t="shared" si="31"/>
        <v>100</v>
      </c>
      <c r="Q266" s="168"/>
      <c r="R266" s="164"/>
      <c r="S266" s="322"/>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c r="IW266" s="6"/>
      <c r="IX266" s="6"/>
      <c r="IY266" s="6"/>
      <c r="IZ266" s="6"/>
      <c r="JA266" s="6"/>
    </row>
    <row r="267" spans="1:261" s="7" customFormat="1" ht="20.25" customHeight="1" outlineLevel="1" x14ac:dyDescent="0.4">
      <c r="A267" s="173" t="s">
        <v>560</v>
      </c>
      <c r="B267" s="170" t="s">
        <v>539</v>
      </c>
      <c r="C267" s="170" t="s">
        <v>301</v>
      </c>
      <c r="D267" s="165">
        <v>44497</v>
      </c>
      <c r="E267" s="165">
        <v>44561</v>
      </c>
      <c r="F267" s="165">
        <v>44497</v>
      </c>
      <c r="G267" s="165">
        <v>44561</v>
      </c>
      <c r="H267" s="157" t="s">
        <v>6</v>
      </c>
      <c r="I267" s="22">
        <v>298.48</v>
      </c>
      <c r="J267" s="22">
        <v>298.48</v>
      </c>
      <c r="K267" s="22"/>
      <c r="L267" s="22"/>
      <c r="M267" s="22"/>
      <c r="N267" s="170" t="s">
        <v>654</v>
      </c>
      <c r="O267" s="22">
        <f>O268+O269</f>
        <v>297.666</v>
      </c>
      <c r="P267" s="13">
        <f t="shared" si="31"/>
        <v>99.727284910211736</v>
      </c>
      <c r="Q267" s="168" t="s">
        <v>654</v>
      </c>
      <c r="R267" s="162" t="s">
        <v>730</v>
      </c>
      <c r="S267" s="322"/>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c r="IW267" s="6"/>
      <c r="IX267" s="6"/>
      <c r="IY267" s="6"/>
      <c r="IZ267" s="6"/>
      <c r="JA267" s="6"/>
    </row>
    <row r="268" spans="1:261" s="7" customFormat="1" ht="22.5" customHeight="1" outlineLevel="1" x14ac:dyDescent="0.4">
      <c r="A268" s="174"/>
      <c r="B268" s="170"/>
      <c r="C268" s="171"/>
      <c r="D268" s="166"/>
      <c r="E268" s="166"/>
      <c r="F268" s="166"/>
      <c r="G268" s="166"/>
      <c r="H268" s="157" t="s">
        <v>8</v>
      </c>
      <c r="I268" s="22">
        <v>283.55</v>
      </c>
      <c r="J268" s="22">
        <v>283.55</v>
      </c>
      <c r="K268" s="22"/>
      <c r="L268" s="22"/>
      <c r="M268" s="22"/>
      <c r="N268" s="170"/>
      <c r="O268" s="22">
        <v>282.77670999999998</v>
      </c>
      <c r="P268" s="13">
        <f t="shared" si="31"/>
        <v>99.72728266619643</v>
      </c>
      <c r="Q268" s="168"/>
      <c r="R268" s="163"/>
      <c r="S268" s="322"/>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c r="IW268" s="6"/>
      <c r="IX268" s="6"/>
      <c r="IY268" s="6"/>
      <c r="IZ268" s="6"/>
      <c r="JA268" s="6"/>
    </row>
    <row r="269" spans="1:261" s="7" customFormat="1" ht="180" customHeight="1" outlineLevel="1" x14ac:dyDescent="0.4">
      <c r="A269" s="175"/>
      <c r="B269" s="170"/>
      <c r="C269" s="171"/>
      <c r="D269" s="167"/>
      <c r="E269" s="167"/>
      <c r="F269" s="167"/>
      <c r="G269" s="167"/>
      <c r="H269" s="157" t="s">
        <v>9</v>
      </c>
      <c r="I269" s="22">
        <v>14.930000000000007</v>
      </c>
      <c r="J269" s="22">
        <v>14.930000000000007</v>
      </c>
      <c r="K269" s="22"/>
      <c r="L269" s="22"/>
      <c r="M269" s="22"/>
      <c r="N269" s="170"/>
      <c r="O269" s="22">
        <v>14.889290000000001</v>
      </c>
      <c r="P269" s="13">
        <f t="shared" si="31"/>
        <v>99.727327528466134</v>
      </c>
      <c r="Q269" s="168"/>
      <c r="R269" s="164"/>
      <c r="S269" s="322"/>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c r="IT269" s="6"/>
      <c r="IU269" s="6"/>
      <c r="IV269" s="6"/>
      <c r="IW269" s="6"/>
      <c r="IX269" s="6"/>
      <c r="IY269" s="6"/>
      <c r="IZ269" s="6"/>
      <c r="JA269" s="6"/>
    </row>
    <row r="270" spans="1:261" s="7" customFormat="1" ht="20.25" customHeight="1" outlineLevel="1" x14ac:dyDescent="0.4">
      <c r="A270" s="173" t="s">
        <v>561</v>
      </c>
      <c r="B270" s="170" t="s">
        <v>540</v>
      </c>
      <c r="C270" s="170" t="s">
        <v>301</v>
      </c>
      <c r="D270" s="165">
        <v>44497</v>
      </c>
      <c r="E270" s="165">
        <v>44561</v>
      </c>
      <c r="F270" s="165">
        <v>44497</v>
      </c>
      <c r="G270" s="165">
        <v>44561</v>
      </c>
      <c r="H270" s="157" t="s">
        <v>6</v>
      </c>
      <c r="I270" s="22">
        <v>873</v>
      </c>
      <c r="J270" s="22">
        <v>873</v>
      </c>
      <c r="K270" s="22"/>
      <c r="L270" s="22"/>
      <c r="M270" s="22"/>
      <c r="N270" s="170" t="s">
        <v>655</v>
      </c>
      <c r="O270" s="22">
        <f>O271+O272</f>
        <v>602.37</v>
      </c>
      <c r="P270" s="13">
        <f t="shared" si="31"/>
        <v>69</v>
      </c>
      <c r="Q270" s="168" t="s">
        <v>655</v>
      </c>
      <c r="R270" s="162" t="s">
        <v>730</v>
      </c>
      <c r="S270" s="322"/>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6"/>
      <c r="IS270" s="6"/>
      <c r="IT270" s="6"/>
      <c r="IU270" s="6"/>
      <c r="IV270" s="6"/>
      <c r="IW270" s="6"/>
      <c r="IX270" s="6"/>
      <c r="IY270" s="6"/>
      <c r="IZ270" s="6"/>
      <c r="JA270" s="6"/>
    </row>
    <row r="271" spans="1:261" s="7" customFormat="1" ht="22.5" customHeight="1" outlineLevel="1" x14ac:dyDescent="0.4">
      <c r="A271" s="174"/>
      <c r="B271" s="170"/>
      <c r="C271" s="171"/>
      <c r="D271" s="166"/>
      <c r="E271" s="166"/>
      <c r="F271" s="166"/>
      <c r="G271" s="166"/>
      <c r="H271" s="157" t="s">
        <v>8</v>
      </c>
      <c r="I271" s="22">
        <v>829.35</v>
      </c>
      <c r="J271" s="22">
        <v>829.35</v>
      </c>
      <c r="K271" s="22"/>
      <c r="L271" s="22"/>
      <c r="M271" s="22"/>
      <c r="N271" s="170"/>
      <c r="O271" s="22">
        <v>572.25149999999996</v>
      </c>
      <c r="P271" s="13">
        <f t="shared" si="31"/>
        <v>69</v>
      </c>
      <c r="Q271" s="168"/>
      <c r="R271" s="163"/>
      <c r="S271" s="322"/>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c r="IT271" s="6"/>
      <c r="IU271" s="6"/>
      <c r="IV271" s="6"/>
      <c r="IW271" s="6"/>
      <c r="IX271" s="6"/>
      <c r="IY271" s="6"/>
      <c r="IZ271" s="6"/>
      <c r="JA271" s="6"/>
    </row>
    <row r="272" spans="1:261" s="7" customFormat="1" ht="183" customHeight="1" outlineLevel="1" x14ac:dyDescent="0.4">
      <c r="A272" s="175"/>
      <c r="B272" s="170"/>
      <c r="C272" s="171"/>
      <c r="D272" s="167"/>
      <c r="E272" s="167"/>
      <c r="F272" s="167"/>
      <c r="G272" s="167"/>
      <c r="H272" s="157" t="s">
        <v>9</v>
      </c>
      <c r="I272" s="22">
        <v>43.649999999999977</v>
      </c>
      <c r="J272" s="22">
        <v>43.649999999999977</v>
      </c>
      <c r="K272" s="22"/>
      <c r="L272" s="22"/>
      <c r="M272" s="22"/>
      <c r="N272" s="170"/>
      <c r="O272" s="22">
        <v>30.118500000000001</v>
      </c>
      <c r="P272" s="13">
        <f t="shared" si="31"/>
        <v>69.000000000000043</v>
      </c>
      <c r="Q272" s="168"/>
      <c r="R272" s="164"/>
      <c r="S272" s="322"/>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c r="IT272" s="6"/>
      <c r="IU272" s="6"/>
      <c r="IV272" s="6"/>
      <c r="IW272" s="6"/>
      <c r="IX272" s="6"/>
      <c r="IY272" s="6"/>
      <c r="IZ272" s="6"/>
      <c r="JA272" s="6"/>
    </row>
    <row r="273" spans="1:261" s="7" customFormat="1" ht="20.25" customHeight="1" outlineLevel="1" x14ac:dyDescent="0.4">
      <c r="A273" s="173" t="s">
        <v>562</v>
      </c>
      <c r="B273" s="170" t="s">
        <v>358</v>
      </c>
      <c r="C273" s="170" t="s">
        <v>302</v>
      </c>
      <c r="D273" s="172">
        <v>44279</v>
      </c>
      <c r="E273" s="172">
        <v>44561</v>
      </c>
      <c r="F273" s="172">
        <v>44279</v>
      </c>
      <c r="G273" s="172">
        <v>44561</v>
      </c>
      <c r="H273" s="157" t="s">
        <v>6</v>
      </c>
      <c r="I273" s="22">
        <v>3075.73</v>
      </c>
      <c r="J273" s="22">
        <v>3075.73</v>
      </c>
      <c r="K273" s="22"/>
      <c r="L273" s="22"/>
      <c r="M273" s="22"/>
      <c r="N273" s="170" t="s">
        <v>451</v>
      </c>
      <c r="O273" s="22">
        <f>O274+O275</f>
        <v>2836.6836000000003</v>
      </c>
      <c r="P273" s="13">
        <f t="shared" si="31"/>
        <v>92.227978398624074</v>
      </c>
      <c r="Q273" s="168" t="s">
        <v>451</v>
      </c>
      <c r="R273" s="162" t="s">
        <v>730</v>
      </c>
      <c r="S273" s="322"/>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c r="IW273" s="6"/>
      <c r="IX273" s="6"/>
      <c r="IY273" s="6"/>
      <c r="IZ273" s="6"/>
      <c r="JA273" s="6"/>
    </row>
    <row r="274" spans="1:261" s="7" customFormat="1" ht="22.5" customHeight="1" outlineLevel="1" x14ac:dyDescent="0.4">
      <c r="A274" s="174"/>
      <c r="B274" s="170"/>
      <c r="C274" s="171"/>
      <c r="D274" s="172"/>
      <c r="E274" s="172"/>
      <c r="F274" s="172"/>
      <c r="G274" s="172"/>
      <c r="H274" s="157" t="s">
        <v>8</v>
      </c>
      <c r="I274" s="22">
        <v>2921.94</v>
      </c>
      <c r="J274" s="22">
        <v>2921.93</v>
      </c>
      <c r="K274" s="22"/>
      <c r="L274" s="22"/>
      <c r="M274" s="22"/>
      <c r="N274" s="170"/>
      <c r="O274" s="22">
        <v>2694.8461900000002</v>
      </c>
      <c r="P274" s="13">
        <f t="shared" si="31"/>
        <v>92.22797832946604</v>
      </c>
      <c r="Q274" s="168"/>
      <c r="R274" s="163"/>
      <c r="S274" s="322"/>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c r="IW274" s="6"/>
      <c r="IX274" s="6"/>
      <c r="IY274" s="6"/>
      <c r="IZ274" s="6"/>
      <c r="JA274" s="6"/>
    </row>
    <row r="275" spans="1:261" s="7" customFormat="1" ht="197.55" customHeight="1" outlineLevel="1" x14ac:dyDescent="0.4">
      <c r="A275" s="175"/>
      <c r="B275" s="170"/>
      <c r="C275" s="171"/>
      <c r="D275" s="172"/>
      <c r="E275" s="172"/>
      <c r="F275" s="172"/>
      <c r="G275" s="172"/>
      <c r="H275" s="157" t="s">
        <v>9</v>
      </c>
      <c r="I275" s="22">
        <v>153.79</v>
      </c>
      <c r="J275" s="22">
        <v>153.80000000000018</v>
      </c>
      <c r="K275" s="22"/>
      <c r="L275" s="22"/>
      <c r="M275" s="22"/>
      <c r="N275" s="170"/>
      <c r="O275" s="22">
        <v>141.83741000000001</v>
      </c>
      <c r="P275" s="13">
        <f t="shared" si="31"/>
        <v>92.227979712595115</v>
      </c>
      <c r="Q275" s="168"/>
      <c r="R275" s="164"/>
      <c r="S275" s="322"/>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c r="IT275" s="6"/>
      <c r="IU275" s="6"/>
      <c r="IV275" s="6"/>
      <c r="IW275" s="6"/>
      <c r="IX275" s="6"/>
      <c r="IY275" s="6"/>
      <c r="IZ275" s="6"/>
      <c r="JA275" s="6"/>
    </row>
    <row r="276" spans="1:261" s="7" customFormat="1" ht="20.25" customHeight="1" outlineLevel="1" x14ac:dyDescent="0.4">
      <c r="A276" s="173" t="s">
        <v>563</v>
      </c>
      <c r="B276" s="170" t="s">
        <v>687</v>
      </c>
      <c r="C276" s="170" t="s">
        <v>541</v>
      </c>
      <c r="D276" s="165">
        <v>44497</v>
      </c>
      <c r="E276" s="165">
        <v>44561</v>
      </c>
      <c r="F276" s="165">
        <v>44497</v>
      </c>
      <c r="G276" s="165">
        <v>44561</v>
      </c>
      <c r="H276" s="157" t="s">
        <v>6</v>
      </c>
      <c r="I276" s="22">
        <v>1035.69</v>
      </c>
      <c r="J276" s="22">
        <v>1035.69</v>
      </c>
      <c r="K276" s="22"/>
      <c r="L276" s="22"/>
      <c r="M276" s="22"/>
      <c r="N276" s="170" t="s">
        <v>656</v>
      </c>
      <c r="O276" s="22">
        <v>1035.6860799999999</v>
      </c>
      <c r="P276" s="13">
        <f t="shared" si="31"/>
        <v>99.999621508366388</v>
      </c>
      <c r="Q276" s="168" t="s">
        <v>656</v>
      </c>
      <c r="R276" s="162" t="s">
        <v>730</v>
      </c>
      <c r="S276" s="322"/>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c r="IW276" s="6"/>
      <c r="IX276" s="6"/>
      <c r="IY276" s="6"/>
      <c r="IZ276" s="6"/>
      <c r="JA276" s="6"/>
    </row>
    <row r="277" spans="1:261" s="7" customFormat="1" ht="22.5" customHeight="1" outlineLevel="1" x14ac:dyDescent="0.4">
      <c r="A277" s="174"/>
      <c r="B277" s="170"/>
      <c r="C277" s="171"/>
      <c r="D277" s="166"/>
      <c r="E277" s="166"/>
      <c r="F277" s="166"/>
      <c r="G277" s="166"/>
      <c r="H277" s="157" t="s">
        <v>8</v>
      </c>
      <c r="I277" s="22">
        <v>983.9</v>
      </c>
      <c r="J277" s="22">
        <v>983.9</v>
      </c>
      <c r="K277" s="22"/>
      <c r="L277" s="22"/>
      <c r="M277" s="22"/>
      <c r="N277" s="170"/>
      <c r="O277" s="22">
        <v>983.89626999999996</v>
      </c>
      <c r="P277" s="13">
        <f t="shared" si="31"/>
        <v>99.99962089643256</v>
      </c>
      <c r="Q277" s="168"/>
      <c r="R277" s="163"/>
      <c r="S277" s="322"/>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c r="IT277" s="6"/>
      <c r="IU277" s="6"/>
      <c r="IV277" s="6"/>
      <c r="IW277" s="6"/>
      <c r="IX277" s="6"/>
      <c r="IY277" s="6"/>
      <c r="IZ277" s="6"/>
      <c r="JA277" s="6"/>
    </row>
    <row r="278" spans="1:261" s="7" customFormat="1" ht="171.6" customHeight="1" outlineLevel="1" x14ac:dyDescent="0.4">
      <c r="A278" s="175"/>
      <c r="B278" s="170"/>
      <c r="C278" s="171"/>
      <c r="D278" s="167"/>
      <c r="E278" s="167"/>
      <c r="F278" s="167"/>
      <c r="G278" s="167"/>
      <c r="H278" s="157" t="s">
        <v>9</v>
      </c>
      <c r="I278" s="22">
        <v>51.790000000000077</v>
      </c>
      <c r="J278" s="22">
        <v>51.790000000000077</v>
      </c>
      <c r="K278" s="22"/>
      <c r="L278" s="22"/>
      <c r="M278" s="22"/>
      <c r="N278" s="170"/>
      <c r="O278" s="22">
        <v>51.789810000000003</v>
      </c>
      <c r="P278" s="13">
        <f t="shared" si="31"/>
        <v>99.999633133809468</v>
      </c>
      <c r="Q278" s="168"/>
      <c r="R278" s="164"/>
      <c r="S278" s="322"/>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c r="IT278" s="6"/>
      <c r="IU278" s="6"/>
      <c r="IV278" s="6"/>
      <c r="IW278" s="6"/>
      <c r="IX278" s="6"/>
      <c r="IY278" s="6"/>
      <c r="IZ278" s="6"/>
      <c r="JA278" s="6"/>
    </row>
    <row r="279" spans="1:261" s="7" customFormat="1" ht="20.25" customHeight="1" outlineLevel="1" x14ac:dyDescent="0.4">
      <c r="A279" s="173" t="s">
        <v>564</v>
      </c>
      <c r="B279" s="170" t="s">
        <v>542</v>
      </c>
      <c r="C279" s="170" t="s">
        <v>541</v>
      </c>
      <c r="D279" s="165">
        <v>44497</v>
      </c>
      <c r="E279" s="165">
        <v>44561</v>
      </c>
      <c r="F279" s="165">
        <v>44497</v>
      </c>
      <c r="G279" s="165">
        <v>44561</v>
      </c>
      <c r="H279" s="157" t="s">
        <v>6</v>
      </c>
      <c r="I279" s="22">
        <v>752.53</v>
      </c>
      <c r="J279" s="22">
        <v>752.53</v>
      </c>
      <c r="K279" s="22"/>
      <c r="L279" s="22"/>
      <c r="M279" s="22"/>
      <c r="N279" s="170" t="s">
        <v>657</v>
      </c>
      <c r="O279" s="22">
        <v>567.58244000000002</v>
      </c>
      <c r="P279" s="13">
        <f t="shared" si="31"/>
        <v>75.423230967536185</v>
      </c>
      <c r="Q279" s="168" t="s">
        <v>657</v>
      </c>
      <c r="R279" s="162" t="s">
        <v>730</v>
      </c>
      <c r="S279" s="322"/>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c r="IT279" s="6"/>
      <c r="IU279" s="6"/>
      <c r="IV279" s="6"/>
      <c r="IW279" s="6"/>
      <c r="IX279" s="6"/>
      <c r="IY279" s="6"/>
      <c r="IZ279" s="6"/>
      <c r="JA279" s="6"/>
    </row>
    <row r="280" spans="1:261" s="7" customFormat="1" ht="22.5" customHeight="1" outlineLevel="1" x14ac:dyDescent="0.4">
      <c r="A280" s="174"/>
      <c r="B280" s="170"/>
      <c r="C280" s="171"/>
      <c r="D280" s="166"/>
      <c r="E280" s="166"/>
      <c r="F280" s="166"/>
      <c r="G280" s="166"/>
      <c r="H280" s="157" t="s">
        <v>8</v>
      </c>
      <c r="I280" s="22">
        <v>714.9</v>
      </c>
      <c r="J280" s="22">
        <v>714.9</v>
      </c>
      <c r="K280" s="22"/>
      <c r="L280" s="22"/>
      <c r="M280" s="22"/>
      <c r="N280" s="170"/>
      <c r="O280" s="22">
        <v>539.20068000000003</v>
      </c>
      <c r="P280" s="13">
        <f t="shared" si="31"/>
        <v>75.42323122114982</v>
      </c>
      <c r="Q280" s="168"/>
      <c r="R280" s="163"/>
      <c r="S280" s="322"/>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c r="IW280" s="6"/>
      <c r="IX280" s="6"/>
      <c r="IY280" s="6"/>
      <c r="IZ280" s="6"/>
      <c r="JA280" s="6"/>
    </row>
    <row r="281" spans="1:261" s="7" customFormat="1" ht="156.6" customHeight="1" outlineLevel="1" x14ac:dyDescent="0.4">
      <c r="A281" s="175"/>
      <c r="B281" s="170"/>
      <c r="C281" s="171"/>
      <c r="D281" s="167"/>
      <c r="E281" s="167"/>
      <c r="F281" s="167"/>
      <c r="G281" s="167"/>
      <c r="H281" s="157" t="s">
        <v>9</v>
      </c>
      <c r="I281" s="22">
        <v>37.629999999999995</v>
      </c>
      <c r="J281" s="22">
        <v>37.629999999999995</v>
      </c>
      <c r="K281" s="22"/>
      <c r="L281" s="22"/>
      <c r="M281" s="22"/>
      <c r="N281" s="170"/>
      <c r="O281" s="22">
        <v>28.38176</v>
      </c>
      <c r="P281" s="13">
        <f t="shared" si="31"/>
        <v>75.423226149348935</v>
      </c>
      <c r="Q281" s="168"/>
      <c r="R281" s="164"/>
      <c r="S281" s="322"/>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c r="IW281" s="6"/>
      <c r="IX281" s="6"/>
      <c r="IY281" s="6"/>
      <c r="IZ281" s="6"/>
      <c r="JA281" s="6"/>
    </row>
    <row r="282" spans="1:261" s="7" customFormat="1" ht="21" customHeight="1" outlineLevel="1" x14ac:dyDescent="0.4">
      <c r="A282" s="173" t="s">
        <v>565</v>
      </c>
      <c r="B282" s="170" t="s">
        <v>281</v>
      </c>
      <c r="C282" s="170" t="s">
        <v>303</v>
      </c>
      <c r="D282" s="172">
        <v>44371</v>
      </c>
      <c r="E282" s="172">
        <v>44561</v>
      </c>
      <c r="F282" s="172">
        <v>44371</v>
      </c>
      <c r="G282" s="172">
        <v>44561</v>
      </c>
      <c r="H282" s="157" t="s">
        <v>6</v>
      </c>
      <c r="I282" s="22">
        <v>375</v>
      </c>
      <c r="J282" s="22">
        <v>375</v>
      </c>
      <c r="K282" s="22"/>
      <c r="L282" s="22"/>
      <c r="M282" s="22"/>
      <c r="N282" s="170" t="s">
        <v>658</v>
      </c>
      <c r="O282" s="22">
        <v>375</v>
      </c>
      <c r="P282" s="13">
        <f t="shared" si="31"/>
        <v>100</v>
      </c>
      <c r="Q282" s="168" t="s">
        <v>658</v>
      </c>
      <c r="R282" s="162" t="s">
        <v>730</v>
      </c>
      <c r="S282" s="322"/>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c r="IW282" s="6"/>
      <c r="IX282" s="6"/>
      <c r="IY282" s="6"/>
      <c r="IZ282" s="6"/>
      <c r="JA282" s="6"/>
    </row>
    <row r="283" spans="1:261" s="7" customFormat="1" ht="21" outlineLevel="1" x14ac:dyDescent="0.4">
      <c r="A283" s="174"/>
      <c r="B283" s="170"/>
      <c r="C283" s="171"/>
      <c r="D283" s="172"/>
      <c r="E283" s="172"/>
      <c r="F283" s="172"/>
      <c r="G283" s="172"/>
      <c r="H283" s="157" t="s">
        <v>8</v>
      </c>
      <c r="I283" s="22">
        <v>356.25</v>
      </c>
      <c r="J283" s="22">
        <v>356.25</v>
      </c>
      <c r="K283" s="22"/>
      <c r="L283" s="22"/>
      <c r="M283" s="22"/>
      <c r="N283" s="170"/>
      <c r="O283" s="22">
        <v>356.25</v>
      </c>
      <c r="P283" s="13">
        <f t="shared" ref="P283:P346" si="32">O283/I283*100</f>
        <v>100</v>
      </c>
      <c r="Q283" s="168"/>
      <c r="R283" s="163"/>
      <c r="S283" s="322"/>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c r="IW283" s="6"/>
      <c r="IX283" s="6"/>
      <c r="IY283" s="6"/>
      <c r="IZ283" s="6"/>
      <c r="JA283" s="6"/>
    </row>
    <row r="284" spans="1:261" s="7" customFormat="1" ht="135.75" customHeight="1" outlineLevel="1" x14ac:dyDescent="0.4">
      <c r="A284" s="175"/>
      <c r="B284" s="170"/>
      <c r="C284" s="171"/>
      <c r="D284" s="172"/>
      <c r="E284" s="172"/>
      <c r="F284" s="172"/>
      <c r="G284" s="172"/>
      <c r="H284" s="157" t="s">
        <v>9</v>
      </c>
      <c r="I284" s="22">
        <v>18.75</v>
      </c>
      <c r="J284" s="22">
        <v>18.75</v>
      </c>
      <c r="K284" s="22"/>
      <c r="L284" s="22"/>
      <c r="M284" s="22"/>
      <c r="N284" s="170"/>
      <c r="O284" s="22">
        <v>18.75</v>
      </c>
      <c r="P284" s="13">
        <f t="shared" si="32"/>
        <v>100</v>
      </c>
      <c r="Q284" s="168"/>
      <c r="R284" s="164"/>
      <c r="S284" s="322"/>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c r="IT284" s="6"/>
      <c r="IU284" s="6"/>
      <c r="IV284" s="6"/>
      <c r="IW284" s="6"/>
      <c r="IX284" s="6"/>
      <c r="IY284" s="6"/>
      <c r="IZ284" s="6"/>
      <c r="JA284" s="6"/>
    </row>
    <row r="285" spans="1:261" s="7" customFormat="1" ht="21" customHeight="1" outlineLevel="1" x14ac:dyDescent="0.4">
      <c r="A285" s="173" t="s">
        <v>566</v>
      </c>
      <c r="B285" s="170" t="s">
        <v>282</v>
      </c>
      <c r="C285" s="170" t="s">
        <v>304</v>
      </c>
      <c r="D285" s="172">
        <v>44371</v>
      </c>
      <c r="E285" s="172">
        <v>44561</v>
      </c>
      <c r="F285" s="172">
        <v>44371</v>
      </c>
      <c r="G285" s="172">
        <v>44561</v>
      </c>
      <c r="H285" s="157" t="s">
        <v>6</v>
      </c>
      <c r="I285" s="22">
        <v>1200</v>
      </c>
      <c r="J285" s="22">
        <v>1200</v>
      </c>
      <c r="K285" s="22"/>
      <c r="L285" s="22"/>
      <c r="M285" s="22"/>
      <c r="N285" s="170" t="s">
        <v>659</v>
      </c>
      <c r="O285" s="22">
        <v>1200</v>
      </c>
      <c r="P285" s="13">
        <f t="shared" si="32"/>
        <v>100</v>
      </c>
      <c r="Q285" s="168" t="s">
        <v>659</v>
      </c>
      <c r="R285" s="162" t="s">
        <v>730</v>
      </c>
      <c r="S285" s="322"/>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c r="IW285" s="6"/>
      <c r="IX285" s="6"/>
      <c r="IY285" s="6"/>
      <c r="IZ285" s="6"/>
      <c r="JA285" s="6"/>
    </row>
    <row r="286" spans="1:261" s="7" customFormat="1" ht="21" outlineLevel="1" x14ac:dyDescent="0.4">
      <c r="A286" s="174"/>
      <c r="B286" s="170"/>
      <c r="C286" s="171"/>
      <c r="D286" s="172"/>
      <c r="E286" s="172"/>
      <c r="F286" s="172"/>
      <c r="G286" s="172"/>
      <c r="H286" s="157" t="s">
        <v>8</v>
      </c>
      <c r="I286" s="22">
        <v>1140</v>
      </c>
      <c r="J286" s="22">
        <v>1140</v>
      </c>
      <c r="K286" s="22"/>
      <c r="L286" s="22"/>
      <c r="M286" s="22"/>
      <c r="N286" s="170"/>
      <c r="O286" s="22">
        <v>1140</v>
      </c>
      <c r="P286" s="13">
        <f t="shared" si="32"/>
        <v>100</v>
      </c>
      <c r="Q286" s="168"/>
      <c r="R286" s="163"/>
      <c r="S286" s="322"/>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c r="IW286" s="6"/>
      <c r="IX286" s="6"/>
      <c r="IY286" s="6"/>
      <c r="IZ286" s="6"/>
      <c r="JA286" s="6"/>
    </row>
    <row r="287" spans="1:261" s="7" customFormat="1" ht="137.25" customHeight="1" outlineLevel="1" x14ac:dyDescent="0.4">
      <c r="A287" s="175"/>
      <c r="B287" s="170"/>
      <c r="C287" s="171"/>
      <c r="D287" s="172"/>
      <c r="E287" s="172"/>
      <c r="F287" s="172"/>
      <c r="G287" s="172"/>
      <c r="H287" s="157" t="s">
        <v>9</v>
      </c>
      <c r="I287" s="22">
        <v>60</v>
      </c>
      <c r="J287" s="22">
        <v>60</v>
      </c>
      <c r="K287" s="22"/>
      <c r="L287" s="22"/>
      <c r="M287" s="22"/>
      <c r="N287" s="170"/>
      <c r="O287" s="22">
        <v>60</v>
      </c>
      <c r="P287" s="13">
        <f t="shared" si="32"/>
        <v>100</v>
      </c>
      <c r="Q287" s="168"/>
      <c r="R287" s="164"/>
      <c r="S287" s="322"/>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c r="IT287" s="6"/>
      <c r="IU287" s="6"/>
      <c r="IV287" s="6"/>
      <c r="IW287" s="6"/>
      <c r="IX287" s="6"/>
      <c r="IY287" s="6"/>
      <c r="IZ287" s="6"/>
      <c r="JA287" s="6"/>
    </row>
    <row r="288" spans="1:261" s="7" customFormat="1" ht="20.25" customHeight="1" outlineLevel="1" x14ac:dyDescent="0.4">
      <c r="A288" s="173" t="s">
        <v>567</v>
      </c>
      <c r="B288" s="170" t="s">
        <v>546</v>
      </c>
      <c r="C288" s="170" t="s">
        <v>304</v>
      </c>
      <c r="D288" s="165">
        <v>44497</v>
      </c>
      <c r="E288" s="165">
        <v>44561</v>
      </c>
      <c r="F288" s="165">
        <v>44497</v>
      </c>
      <c r="G288" s="165">
        <v>44561</v>
      </c>
      <c r="H288" s="157" t="s">
        <v>6</v>
      </c>
      <c r="I288" s="22">
        <v>347.51</v>
      </c>
      <c r="J288" s="22">
        <v>347.51</v>
      </c>
      <c r="K288" s="22"/>
      <c r="L288" s="22"/>
      <c r="M288" s="22"/>
      <c r="N288" s="170" t="s">
        <v>660</v>
      </c>
      <c r="O288" s="22">
        <v>347.51</v>
      </c>
      <c r="P288" s="13">
        <f t="shared" si="32"/>
        <v>100</v>
      </c>
      <c r="Q288" s="168" t="s">
        <v>660</v>
      </c>
      <c r="R288" s="162" t="s">
        <v>730</v>
      </c>
      <c r="S288" s="322"/>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c r="IW288" s="6"/>
      <c r="IX288" s="6"/>
      <c r="IY288" s="6"/>
      <c r="IZ288" s="6"/>
      <c r="JA288" s="6"/>
    </row>
    <row r="289" spans="1:261" s="7" customFormat="1" ht="22.5" customHeight="1" outlineLevel="1" x14ac:dyDescent="0.4">
      <c r="A289" s="174"/>
      <c r="B289" s="170"/>
      <c r="C289" s="171"/>
      <c r="D289" s="166"/>
      <c r="E289" s="166"/>
      <c r="F289" s="166"/>
      <c r="G289" s="166"/>
      <c r="H289" s="157" t="s">
        <v>8</v>
      </c>
      <c r="I289" s="22">
        <v>330.13</v>
      </c>
      <c r="J289" s="22">
        <v>330.13</v>
      </c>
      <c r="K289" s="22"/>
      <c r="L289" s="22"/>
      <c r="M289" s="22"/>
      <c r="N289" s="170"/>
      <c r="O289" s="22">
        <v>330.13</v>
      </c>
      <c r="P289" s="13">
        <f t="shared" si="32"/>
        <v>100</v>
      </c>
      <c r="Q289" s="168"/>
      <c r="R289" s="163"/>
      <c r="S289" s="322"/>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c r="IW289" s="6"/>
      <c r="IX289" s="6"/>
      <c r="IY289" s="6"/>
      <c r="IZ289" s="6"/>
      <c r="JA289" s="6"/>
    </row>
    <row r="290" spans="1:261" s="7" customFormat="1" ht="153.75" customHeight="1" outlineLevel="1" x14ac:dyDescent="0.4">
      <c r="A290" s="175"/>
      <c r="B290" s="170"/>
      <c r="C290" s="171"/>
      <c r="D290" s="167"/>
      <c r="E290" s="167"/>
      <c r="F290" s="167"/>
      <c r="G290" s="167"/>
      <c r="H290" s="157" t="s">
        <v>9</v>
      </c>
      <c r="I290" s="22">
        <v>17.379999999999995</v>
      </c>
      <c r="J290" s="22">
        <v>17.379999999999995</v>
      </c>
      <c r="K290" s="22"/>
      <c r="L290" s="22"/>
      <c r="M290" s="22"/>
      <c r="N290" s="170"/>
      <c r="O290" s="22">
        <v>17.379999999999995</v>
      </c>
      <c r="P290" s="13">
        <f t="shared" si="32"/>
        <v>100</v>
      </c>
      <c r="Q290" s="168"/>
      <c r="R290" s="164"/>
      <c r="S290" s="322"/>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c r="IW290" s="6"/>
      <c r="IX290" s="6"/>
      <c r="IY290" s="6"/>
      <c r="IZ290" s="6"/>
      <c r="JA290" s="6"/>
    </row>
    <row r="291" spans="1:261" s="7" customFormat="1" ht="20.25" customHeight="1" outlineLevel="1" x14ac:dyDescent="0.4">
      <c r="A291" s="173" t="s">
        <v>568</v>
      </c>
      <c r="B291" s="170" t="s">
        <v>707</v>
      </c>
      <c r="C291" s="170" t="s">
        <v>547</v>
      </c>
      <c r="D291" s="165">
        <v>44497</v>
      </c>
      <c r="E291" s="165">
        <v>44561</v>
      </c>
      <c r="F291" s="165">
        <v>44497</v>
      </c>
      <c r="G291" s="165">
        <v>44561</v>
      </c>
      <c r="H291" s="157" t="s">
        <v>6</v>
      </c>
      <c r="I291" s="22">
        <v>2000</v>
      </c>
      <c r="J291" s="22">
        <v>2000</v>
      </c>
      <c r="K291" s="22"/>
      <c r="L291" s="22"/>
      <c r="M291" s="22"/>
      <c r="N291" s="170" t="s">
        <v>661</v>
      </c>
      <c r="O291" s="22">
        <f>O293+O292</f>
        <v>1510</v>
      </c>
      <c r="P291" s="13">
        <f t="shared" si="32"/>
        <v>75.5</v>
      </c>
      <c r="Q291" s="168" t="s">
        <v>706</v>
      </c>
      <c r="R291" s="162" t="s">
        <v>730</v>
      </c>
      <c r="S291" s="322"/>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c r="IW291" s="6"/>
      <c r="IX291" s="6"/>
      <c r="IY291" s="6"/>
      <c r="IZ291" s="6"/>
      <c r="JA291" s="6"/>
    </row>
    <row r="292" spans="1:261" s="7" customFormat="1" ht="22.5" customHeight="1" outlineLevel="1" x14ac:dyDescent="0.4">
      <c r="A292" s="174"/>
      <c r="B292" s="170"/>
      <c r="C292" s="171"/>
      <c r="D292" s="166"/>
      <c r="E292" s="166"/>
      <c r="F292" s="166"/>
      <c r="G292" s="166"/>
      <c r="H292" s="157" t="s">
        <v>8</v>
      </c>
      <c r="I292" s="22">
        <v>1900</v>
      </c>
      <c r="J292" s="22">
        <v>1900</v>
      </c>
      <c r="K292" s="22"/>
      <c r="L292" s="22"/>
      <c r="M292" s="22"/>
      <c r="N292" s="170"/>
      <c r="O292" s="22">
        <v>1434.5</v>
      </c>
      <c r="P292" s="13">
        <f t="shared" si="32"/>
        <v>75.5</v>
      </c>
      <c r="Q292" s="168"/>
      <c r="R292" s="163"/>
      <c r="S292" s="322"/>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c r="IW292" s="6"/>
      <c r="IX292" s="6"/>
      <c r="IY292" s="6"/>
      <c r="IZ292" s="6"/>
      <c r="JA292" s="6"/>
    </row>
    <row r="293" spans="1:261" s="7" customFormat="1" ht="158.55000000000001" customHeight="1" outlineLevel="1" x14ac:dyDescent="0.4">
      <c r="A293" s="175"/>
      <c r="B293" s="170"/>
      <c r="C293" s="171"/>
      <c r="D293" s="167"/>
      <c r="E293" s="167"/>
      <c r="F293" s="167"/>
      <c r="G293" s="167"/>
      <c r="H293" s="157" t="s">
        <v>9</v>
      </c>
      <c r="I293" s="22">
        <v>100</v>
      </c>
      <c r="J293" s="22">
        <v>100</v>
      </c>
      <c r="K293" s="22"/>
      <c r="L293" s="22"/>
      <c r="M293" s="22"/>
      <c r="N293" s="170"/>
      <c r="O293" s="22">
        <v>75.5</v>
      </c>
      <c r="P293" s="13">
        <f t="shared" si="32"/>
        <v>75.5</v>
      </c>
      <c r="Q293" s="168"/>
      <c r="R293" s="164"/>
      <c r="S293" s="322"/>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c r="IT293" s="6"/>
      <c r="IU293" s="6"/>
      <c r="IV293" s="6"/>
      <c r="IW293" s="6"/>
      <c r="IX293" s="6"/>
      <c r="IY293" s="6"/>
      <c r="IZ293" s="6"/>
      <c r="JA293" s="6"/>
    </row>
    <row r="294" spans="1:261" s="7" customFormat="1" ht="20.25" customHeight="1" outlineLevel="1" x14ac:dyDescent="0.4">
      <c r="A294" s="173" t="s">
        <v>569</v>
      </c>
      <c r="B294" s="170" t="s">
        <v>688</v>
      </c>
      <c r="C294" s="170" t="s">
        <v>548</v>
      </c>
      <c r="D294" s="165">
        <v>44497</v>
      </c>
      <c r="E294" s="165">
        <v>44561</v>
      </c>
      <c r="F294" s="165">
        <v>44497</v>
      </c>
      <c r="G294" s="165">
        <v>44561</v>
      </c>
      <c r="H294" s="157" t="s">
        <v>6</v>
      </c>
      <c r="I294" s="22">
        <v>47.96</v>
      </c>
      <c r="J294" s="22">
        <v>47.96</v>
      </c>
      <c r="K294" s="22"/>
      <c r="L294" s="22"/>
      <c r="M294" s="22"/>
      <c r="N294" s="170" t="s">
        <v>549</v>
      </c>
      <c r="O294" s="22">
        <v>47.96</v>
      </c>
      <c r="P294" s="13">
        <f t="shared" si="32"/>
        <v>100</v>
      </c>
      <c r="Q294" s="168" t="s">
        <v>690</v>
      </c>
      <c r="R294" s="162" t="s">
        <v>730</v>
      </c>
      <c r="S294" s="322"/>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c r="IW294" s="6"/>
      <c r="IX294" s="6"/>
      <c r="IY294" s="6"/>
      <c r="IZ294" s="6"/>
      <c r="JA294" s="6"/>
    </row>
    <row r="295" spans="1:261" s="7" customFormat="1" ht="22.5" customHeight="1" outlineLevel="1" x14ac:dyDescent="0.4">
      <c r="A295" s="174"/>
      <c r="B295" s="170"/>
      <c r="C295" s="171"/>
      <c r="D295" s="166"/>
      <c r="E295" s="166"/>
      <c r="F295" s="166"/>
      <c r="G295" s="166"/>
      <c r="H295" s="157" t="s">
        <v>8</v>
      </c>
      <c r="I295" s="22">
        <v>45.56</v>
      </c>
      <c r="J295" s="22">
        <v>45.56</v>
      </c>
      <c r="K295" s="22"/>
      <c r="L295" s="22"/>
      <c r="M295" s="22"/>
      <c r="N295" s="170"/>
      <c r="O295" s="22">
        <v>45.56</v>
      </c>
      <c r="P295" s="13">
        <f t="shared" si="32"/>
        <v>100</v>
      </c>
      <c r="Q295" s="168"/>
      <c r="R295" s="163"/>
      <c r="S295" s="322"/>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c r="IW295" s="6"/>
      <c r="IX295" s="6"/>
      <c r="IY295" s="6"/>
      <c r="IZ295" s="6"/>
      <c r="JA295" s="6"/>
    </row>
    <row r="296" spans="1:261" s="7" customFormat="1" ht="123.6" customHeight="1" outlineLevel="1" x14ac:dyDescent="0.4">
      <c r="A296" s="175"/>
      <c r="B296" s="170"/>
      <c r="C296" s="171"/>
      <c r="D296" s="167"/>
      <c r="E296" s="167"/>
      <c r="F296" s="167"/>
      <c r="G296" s="167"/>
      <c r="H296" s="157" t="s">
        <v>9</v>
      </c>
      <c r="I296" s="22">
        <v>2.3999999999999986</v>
      </c>
      <c r="J296" s="22">
        <v>2.3999999999999986</v>
      </c>
      <c r="K296" s="22"/>
      <c r="L296" s="22"/>
      <c r="M296" s="22"/>
      <c r="N296" s="170"/>
      <c r="O296" s="22">
        <v>2.3999999999999986</v>
      </c>
      <c r="P296" s="13">
        <f t="shared" si="32"/>
        <v>100</v>
      </c>
      <c r="Q296" s="168"/>
      <c r="R296" s="164"/>
      <c r="S296" s="322"/>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c r="IW296" s="6"/>
      <c r="IX296" s="6"/>
      <c r="IY296" s="6"/>
      <c r="IZ296" s="6"/>
      <c r="JA296" s="6"/>
    </row>
    <row r="297" spans="1:261" s="7" customFormat="1" ht="20.25" customHeight="1" outlineLevel="1" x14ac:dyDescent="0.4">
      <c r="A297" s="173" t="s">
        <v>570</v>
      </c>
      <c r="B297" s="170" t="s">
        <v>689</v>
      </c>
      <c r="C297" s="170" t="s">
        <v>548</v>
      </c>
      <c r="D297" s="165">
        <v>44497</v>
      </c>
      <c r="E297" s="165">
        <v>44561</v>
      </c>
      <c r="F297" s="165">
        <v>44497</v>
      </c>
      <c r="G297" s="165">
        <v>44561</v>
      </c>
      <c r="H297" s="157" t="s">
        <v>6</v>
      </c>
      <c r="I297" s="22">
        <v>47.96</v>
      </c>
      <c r="J297" s="22">
        <v>47.96</v>
      </c>
      <c r="K297" s="22"/>
      <c r="L297" s="22"/>
      <c r="M297" s="22"/>
      <c r="N297" s="170" t="s">
        <v>550</v>
      </c>
      <c r="O297" s="22">
        <v>47.96</v>
      </c>
      <c r="P297" s="13">
        <f t="shared" si="32"/>
        <v>100</v>
      </c>
      <c r="Q297" s="168" t="s">
        <v>691</v>
      </c>
      <c r="R297" s="162" t="s">
        <v>730</v>
      </c>
      <c r="S297" s="322"/>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c r="IT297" s="6"/>
      <c r="IU297" s="6"/>
      <c r="IV297" s="6"/>
      <c r="IW297" s="6"/>
      <c r="IX297" s="6"/>
      <c r="IY297" s="6"/>
      <c r="IZ297" s="6"/>
      <c r="JA297" s="6"/>
    </row>
    <row r="298" spans="1:261" s="7" customFormat="1" ht="22.5" customHeight="1" outlineLevel="1" x14ac:dyDescent="0.4">
      <c r="A298" s="174"/>
      <c r="B298" s="170"/>
      <c r="C298" s="171"/>
      <c r="D298" s="166"/>
      <c r="E298" s="166"/>
      <c r="F298" s="166"/>
      <c r="G298" s="166"/>
      <c r="H298" s="157" t="s">
        <v>8</v>
      </c>
      <c r="I298" s="22">
        <v>45.56</v>
      </c>
      <c r="J298" s="22">
        <v>45.56</v>
      </c>
      <c r="K298" s="22"/>
      <c r="L298" s="22"/>
      <c r="M298" s="22"/>
      <c r="N298" s="170"/>
      <c r="O298" s="22">
        <v>45.56</v>
      </c>
      <c r="P298" s="13">
        <f t="shared" si="32"/>
        <v>100</v>
      </c>
      <c r="Q298" s="168"/>
      <c r="R298" s="163"/>
      <c r="S298" s="322"/>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c r="IW298" s="6"/>
      <c r="IX298" s="6"/>
      <c r="IY298" s="6"/>
      <c r="IZ298" s="6"/>
      <c r="JA298" s="6"/>
    </row>
    <row r="299" spans="1:261" s="7" customFormat="1" ht="123.6" customHeight="1" outlineLevel="1" x14ac:dyDescent="0.4">
      <c r="A299" s="175"/>
      <c r="B299" s="170"/>
      <c r="C299" s="171"/>
      <c r="D299" s="167"/>
      <c r="E299" s="167"/>
      <c r="F299" s="167"/>
      <c r="G299" s="167"/>
      <c r="H299" s="157" t="s">
        <v>9</v>
      </c>
      <c r="I299" s="22">
        <v>2.3999999999999986</v>
      </c>
      <c r="J299" s="22">
        <v>2.3999999999999986</v>
      </c>
      <c r="K299" s="22"/>
      <c r="L299" s="22"/>
      <c r="M299" s="22"/>
      <c r="N299" s="170"/>
      <c r="O299" s="22">
        <v>2.3999999999999986</v>
      </c>
      <c r="P299" s="13">
        <f t="shared" si="32"/>
        <v>100</v>
      </c>
      <c r="Q299" s="168"/>
      <c r="R299" s="164"/>
      <c r="S299" s="322"/>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c r="IW299" s="6"/>
      <c r="IX299" s="6"/>
      <c r="IY299" s="6"/>
      <c r="IZ299" s="6"/>
      <c r="JA299" s="6"/>
    </row>
    <row r="300" spans="1:261" s="7" customFormat="1" ht="20.25" customHeight="1" outlineLevel="1" x14ac:dyDescent="0.4">
      <c r="A300" s="173" t="s">
        <v>571</v>
      </c>
      <c r="B300" s="170" t="s">
        <v>196</v>
      </c>
      <c r="C300" s="170" t="s">
        <v>305</v>
      </c>
      <c r="D300" s="172">
        <v>44279</v>
      </c>
      <c r="E300" s="172">
        <v>44561</v>
      </c>
      <c r="F300" s="172">
        <v>44279</v>
      </c>
      <c r="G300" s="172">
        <v>44561</v>
      </c>
      <c r="H300" s="157" t="s">
        <v>6</v>
      </c>
      <c r="I300" s="22">
        <v>1616.17</v>
      </c>
      <c r="J300" s="22">
        <v>1616.17</v>
      </c>
      <c r="K300" s="22"/>
      <c r="L300" s="22"/>
      <c r="M300" s="22"/>
      <c r="N300" s="170" t="s">
        <v>662</v>
      </c>
      <c r="O300" s="22">
        <f>O301+O302</f>
        <v>1518.51784</v>
      </c>
      <c r="P300" s="13">
        <f t="shared" si="32"/>
        <v>93.957803943892031</v>
      </c>
      <c r="Q300" s="168" t="s">
        <v>662</v>
      </c>
      <c r="R300" s="162" t="s">
        <v>730</v>
      </c>
      <c r="S300" s="322"/>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c r="IW300" s="6"/>
      <c r="IX300" s="6"/>
      <c r="IY300" s="6"/>
      <c r="IZ300" s="6"/>
      <c r="JA300" s="6"/>
    </row>
    <row r="301" spans="1:261" s="7" customFormat="1" ht="22.5" customHeight="1" outlineLevel="1" x14ac:dyDescent="0.4">
      <c r="A301" s="174"/>
      <c r="B301" s="170"/>
      <c r="C301" s="171"/>
      <c r="D301" s="172"/>
      <c r="E301" s="172"/>
      <c r="F301" s="172"/>
      <c r="G301" s="172"/>
      <c r="H301" s="157" t="s">
        <v>8</v>
      </c>
      <c r="I301" s="22">
        <v>1535.36</v>
      </c>
      <c r="J301" s="22">
        <v>1535.36</v>
      </c>
      <c r="K301" s="22"/>
      <c r="L301" s="22"/>
      <c r="M301" s="22"/>
      <c r="N301" s="170"/>
      <c r="O301" s="22">
        <v>1442.5907400000001</v>
      </c>
      <c r="P301" s="13">
        <f t="shared" si="32"/>
        <v>93.957817059191342</v>
      </c>
      <c r="Q301" s="168"/>
      <c r="R301" s="163"/>
      <c r="S301" s="322"/>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c r="IT301" s="6"/>
      <c r="IU301" s="6"/>
      <c r="IV301" s="6"/>
      <c r="IW301" s="6"/>
      <c r="IX301" s="6"/>
      <c r="IY301" s="6"/>
      <c r="IZ301" s="6"/>
      <c r="JA301" s="6"/>
    </row>
    <row r="302" spans="1:261" s="7" customFormat="1" ht="186" customHeight="1" outlineLevel="1" x14ac:dyDescent="0.4">
      <c r="A302" s="175"/>
      <c r="B302" s="170"/>
      <c r="C302" s="171"/>
      <c r="D302" s="172"/>
      <c r="E302" s="172"/>
      <c r="F302" s="172"/>
      <c r="G302" s="172"/>
      <c r="H302" s="157" t="s">
        <v>9</v>
      </c>
      <c r="I302" s="22">
        <v>80.810000000000173</v>
      </c>
      <c r="J302" s="22">
        <v>80.810000000000173</v>
      </c>
      <c r="K302" s="22"/>
      <c r="L302" s="22"/>
      <c r="M302" s="22"/>
      <c r="N302" s="170"/>
      <c r="O302" s="22">
        <v>75.927099999999996</v>
      </c>
      <c r="P302" s="13">
        <f t="shared" si="32"/>
        <v>93.957554758074295</v>
      </c>
      <c r="Q302" s="168"/>
      <c r="R302" s="164"/>
      <c r="S302" s="322"/>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c r="IT302" s="6"/>
      <c r="IU302" s="6"/>
      <c r="IV302" s="6"/>
      <c r="IW302" s="6"/>
      <c r="IX302" s="6"/>
      <c r="IY302" s="6"/>
      <c r="IZ302" s="6"/>
      <c r="JA302" s="6"/>
    </row>
    <row r="303" spans="1:261" s="7" customFormat="1" ht="20.25" customHeight="1" outlineLevel="1" x14ac:dyDescent="0.4">
      <c r="A303" s="173" t="s">
        <v>572</v>
      </c>
      <c r="B303" s="170" t="s">
        <v>704</v>
      </c>
      <c r="C303" s="170" t="s">
        <v>305</v>
      </c>
      <c r="D303" s="172">
        <v>44279</v>
      </c>
      <c r="E303" s="172">
        <v>44561</v>
      </c>
      <c r="F303" s="172">
        <v>44279</v>
      </c>
      <c r="G303" s="172">
        <v>44561</v>
      </c>
      <c r="H303" s="157" t="s">
        <v>6</v>
      </c>
      <c r="I303" s="22">
        <v>1223</v>
      </c>
      <c r="J303" s="22">
        <v>1223</v>
      </c>
      <c r="K303" s="22"/>
      <c r="L303" s="22"/>
      <c r="M303" s="22"/>
      <c r="N303" s="170" t="s">
        <v>663</v>
      </c>
      <c r="O303" s="22">
        <v>1223</v>
      </c>
      <c r="P303" s="13">
        <f t="shared" si="32"/>
        <v>100</v>
      </c>
      <c r="Q303" s="168" t="s">
        <v>705</v>
      </c>
      <c r="R303" s="162" t="s">
        <v>730</v>
      </c>
      <c r="S303" s="322"/>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c r="IT303" s="6"/>
      <c r="IU303" s="6"/>
      <c r="IV303" s="6"/>
      <c r="IW303" s="6"/>
      <c r="IX303" s="6"/>
      <c r="IY303" s="6"/>
      <c r="IZ303" s="6"/>
      <c r="JA303" s="6"/>
    </row>
    <row r="304" spans="1:261" s="7" customFormat="1" ht="22.5" customHeight="1" outlineLevel="1" x14ac:dyDescent="0.4">
      <c r="A304" s="174"/>
      <c r="B304" s="170"/>
      <c r="C304" s="171"/>
      <c r="D304" s="172"/>
      <c r="E304" s="172"/>
      <c r="F304" s="172"/>
      <c r="G304" s="172"/>
      <c r="H304" s="157" t="s">
        <v>8</v>
      </c>
      <c r="I304" s="22">
        <v>1161.8499999999999</v>
      </c>
      <c r="J304" s="22">
        <v>1161.8499999999999</v>
      </c>
      <c r="K304" s="22"/>
      <c r="L304" s="22"/>
      <c r="M304" s="22"/>
      <c r="N304" s="170"/>
      <c r="O304" s="22">
        <v>1161.8499999999999</v>
      </c>
      <c r="P304" s="13">
        <f t="shared" si="32"/>
        <v>100</v>
      </c>
      <c r="Q304" s="168"/>
      <c r="R304" s="163"/>
      <c r="S304" s="322"/>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c r="IW304" s="6"/>
      <c r="IX304" s="6"/>
      <c r="IY304" s="6"/>
      <c r="IZ304" s="6"/>
      <c r="JA304" s="6"/>
    </row>
    <row r="305" spans="1:261" s="7" customFormat="1" ht="194.55" customHeight="1" outlineLevel="1" x14ac:dyDescent="0.4">
      <c r="A305" s="175"/>
      <c r="B305" s="170"/>
      <c r="C305" s="171"/>
      <c r="D305" s="172"/>
      <c r="E305" s="172"/>
      <c r="F305" s="172"/>
      <c r="G305" s="172"/>
      <c r="H305" s="157" t="s">
        <v>9</v>
      </c>
      <c r="I305" s="22">
        <v>61.150000000000006</v>
      </c>
      <c r="J305" s="22">
        <v>61.150000000000006</v>
      </c>
      <c r="K305" s="22"/>
      <c r="L305" s="22"/>
      <c r="M305" s="22"/>
      <c r="N305" s="170"/>
      <c r="O305" s="22">
        <v>61.150000000000006</v>
      </c>
      <c r="P305" s="13">
        <f t="shared" si="32"/>
        <v>100</v>
      </c>
      <c r="Q305" s="168"/>
      <c r="R305" s="164"/>
      <c r="S305" s="322"/>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c r="IW305" s="6"/>
      <c r="IX305" s="6"/>
      <c r="IY305" s="6"/>
      <c r="IZ305" s="6"/>
      <c r="JA305" s="6"/>
    </row>
    <row r="306" spans="1:261" s="7" customFormat="1" ht="20.25" customHeight="1" outlineLevel="1" x14ac:dyDescent="0.4">
      <c r="A306" s="173" t="s">
        <v>573</v>
      </c>
      <c r="B306" s="170" t="s">
        <v>283</v>
      </c>
      <c r="C306" s="170" t="s">
        <v>306</v>
      </c>
      <c r="D306" s="172">
        <v>44371</v>
      </c>
      <c r="E306" s="172">
        <v>44561</v>
      </c>
      <c r="F306" s="172">
        <v>44371</v>
      </c>
      <c r="G306" s="172">
        <v>44561</v>
      </c>
      <c r="H306" s="157" t="s">
        <v>6</v>
      </c>
      <c r="I306" s="22">
        <v>209.113</v>
      </c>
      <c r="J306" s="22">
        <v>209.113</v>
      </c>
      <c r="K306" s="22"/>
      <c r="L306" s="22"/>
      <c r="M306" s="22"/>
      <c r="N306" s="170" t="s">
        <v>664</v>
      </c>
      <c r="O306" s="22">
        <f>O307+O308</f>
        <v>209.113</v>
      </c>
      <c r="P306" s="13">
        <f t="shared" si="32"/>
        <v>100</v>
      </c>
      <c r="Q306" s="168" t="s">
        <v>664</v>
      </c>
      <c r="R306" s="162" t="s">
        <v>730</v>
      </c>
      <c r="S306" s="322"/>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c r="IW306" s="6"/>
      <c r="IX306" s="6"/>
      <c r="IY306" s="6"/>
      <c r="IZ306" s="6"/>
      <c r="JA306" s="6"/>
    </row>
    <row r="307" spans="1:261" s="7" customFormat="1" ht="22.5" customHeight="1" outlineLevel="1" x14ac:dyDescent="0.4">
      <c r="A307" s="174"/>
      <c r="B307" s="170"/>
      <c r="C307" s="171"/>
      <c r="D307" s="172"/>
      <c r="E307" s="172"/>
      <c r="F307" s="172"/>
      <c r="G307" s="172"/>
      <c r="H307" s="157" t="s">
        <v>8</v>
      </c>
      <c r="I307" s="22">
        <v>198.65</v>
      </c>
      <c r="J307" s="22">
        <v>198.65</v>
      </c>
      <c r="K307" s="22"/>
      <c r="L307" s="22"/>
      <c r="M307" s="22"/>
      <c r="N307" s="170"/>
      <c r="O307" s="22">
        <v>198.65</v>
      </c>
      <c r="P307" s="13">
        <f t="shared" si="32"/>
        <v>100</v>
      </c>
      <c r="Q307" s="168"/>
      <c r="R307" s="163"/>
      <c r="S307" s="322"/>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c r="IW307" s="6"/>
      <c r="IX307" s="6"/>
      <c r="IY307" s="6"/>
      <c r="IZ307" s="6"/>
      <c r="JA307" s="6"/>
    </row>
    <row r="308" spans="1:261" s="7" customFormat="1" ht="124.95" customHeight="1" outlineLevel="1" x14ac:dyDescent="0.4">
      <c r="A308" s="175"/>
      <c r="B308" s="170"/>
      <c r="C308" s="171"/>
      <c r="D308" s="172"/>
      <c r="E308" s="172"/>
      <c r="F308" s="172"/>
      <c r="G308" s="172"/>
      <c r="H308" s="157" t="s">
        <v>9</v>
      </c>
      <c r="I308" s="22">
        <v>10.462999999999994</v>
      </c>
      <c r="J308" s="22">
        <v>10.462999999999994</v>
      </c>
      <c r="K308" s="22"/>
      <c r="L308" s="22"/>
      <c r="M308" s="22"/>
      <c r="N308" s="170"/>
      <c r="O308" s="22">
        <v>10.462999999999999</v>
      </c>
      <c r="P308" s="13">
        <f t="shared" si="32"/>
        <v>100.00000000000004</v>
      </c>
      <c r="Q308" s="168"/>
      <c r="R308" s="164"/>
      <c r="S308" s="322"/>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c r="IT308" s="6"/>
      <c r="IU308" s="6"/>
      <c r="IV308" s="6"/>
      <c r="IW308" s="6"/>
      <c r="IX308" s="6"/>
      <c r="IY308" s="6"/>
      <c r="IZ308" s="6"/>
      <c r="JA308" s="6"/>
    </row>
    <row r="309" spans="1:261" s="7" customFormat="1" ht="20.25" customHeight="1" outlineLevel="1" x14ac:dyDescent="0.4">
      <c r="A309" s="173" t="s">
        <v>574</v>
      </c>
      <c r="B309" s="170" t="s">
        <v>551</v>
      </c>
      <c r="C309" s="170" t="s">
        <v>552</v>
      </c>
      <c r="D309" s="165">
        <v>44497</v>
      </c>
      <c r="E309" s="165">
        <v>44561</v>
      </c>
      <c r="F309" s="165">
        <v>44497</v>
      </c>
      <c r="G309" s="165">
        <v>44561</v>
      </c>
      <c r="H309" s="157" t="s">
        <v>6</v>
      </c>
      <c r="I309" s="22">
        <v>3000</v>
      </c>
      <c r="J309" s="22">
        <v>3000</v>
      </c>
      <c r="K309" s="22"/>
      <c r="L309" s="22"/>
      <c r="M309" s="22"/>
      <c r="N309" s="170" t="s">
        <v>665</v>
      </c>
      <c r="O309" s="22">
        <v>3000</v>
      </c>
      <c r="P309" s="13">
        <f t="shared" si="32"/>
        <v>100</v>
      </c>
      <c r="Q309" s="168" t="s">
        <v>665</v>
      </c>
      <c r="R309" s="162" t="s">
        <v>730</v>
      </c>
      <c r="S309" s="322"/>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c r="IT309" s="6"/>
      <c r="IU309" s="6"/>
      <c r="IV309" s="6"/>
      <c r="IW309" s="6"/>
      <c r="IX309" s="6"/>
      <c r="IY309" s="6"/>
      <c r="IZ309" s="6"/>
      <c r="JA309" s="6"/>
    </row>
    <row r="310" spans="1:261" s="7" customFormat="1" ht="22.5" customHeight="1" outlineLevel="1" x14ac:dyDescent="0.4">
      <c r="A310" s="174"/>
      <c r="B310" s="170"/>
      <c r="C310" s="171"/>
      <c r="D310" s="166"/>
      <c r="E310" s="166"/>
      <c r="F310" s="166"/>
      <c r="G310" s="166"/>
      <c r="H310" s="157" t="s">
        <v>8</v>
      </c>
      <c r="I310" s="22">
        <v>2850</v>
      </c>
      <c r="J310" s="22">
        <v>2850</v>
      </c>
      <c r="K310" s="22"/>
      <c r="L310" s="22"/>
      <c r="M310" s="22"/>
      <c r="N310" s="170"/>
      <c r="O310" s="22">
        <v>2850</v>
      </c>
      <c r="P310" s="13">
        <f t="shared" si="32"/>
        <v>100</v>
      </c>
      <c r="Q310" s="168"/>
      <c r="R310" s="163"/>
      <c r="S310" s="322"/>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c r="IW310" s="6"/>
      <c r="IX310" s="6"/>
      <c r="IY310" s="6"/>
      <c r="IZ310" s="6"/>
      <c r="JA310" s="6"/>
    </row>
    <row r="311" spans="1:261" s="7" customFormat="1" ht="120.6" customHeight="1" outlineLevel="1" x14ac:dyDescent="0.4">
      <c r="A311" s="175"/>
      <c r="B311" s="170"/>
      <c r="C311" s="171"/>
      <c r="D311" s="167"/>
      <c r="E311" s="167"/>
      <c r="F311" s="167"/>
      <c r="G311" s="167"/>
      <c r="H311" s="157" t="s">
        <v>9</v>
      </c>
      <c r="I311" s="22">
        <v>150</v>
      </c>
      <c r="J311" s="22">
        <v>150</v>
      </c>
      <c r="K311" s="22"/>
      <c r="L311" s="22"/>
      <c r="M311" s="22"/>
      <c r="N311" s="170"/>
      <c r="O311" s="22">
        <v>150</v>
      </c>
      <c r="P311" s="13">
        <f t="shared" si="32"/>
        <v>100</v>
      </c>
      <c r="Q311" s="168"/>
      <c r="R311" s="164"/>
      <c r="S311" s="322"/>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c r="IW311" s="6"/>
      <c r="IX311" s="6"/>
      <c r="IY311" s="6"/>
      <c r="IZ311" s="6"/>
      <c r="JA311" s="6"/>
    </row>
    <row r="312" spans="1:261" s="7" customFormat="1" ht="21" customHeight="1" outlineLevel="1" x14ac:dyDescent="0.4">
      <c r="A312" s="173" t="s">
        <v>575</v>
      </c>
      <c r="B312" s="170" t="s">
        <v>197</v>
      </c>
      <c r="C312" s="170" t="s">
        <v>307</v>
      </c>
      <c r="D312" s="172">
        <v>44279</v>
      </c>
      <c r="E312" s="172">
        <v>44561</v>
      </c>
      <c r="F312" s="172">
        <v>44279</v>
      </c>
      <c r="G312" s="172">
        <v>44561</v>
      </c>
      <c r="H312" s="157" t="s">
        <v>6</v>
      </c>
      <c r="I312" s="22">
        <v>1000</v>
      </c>
      <c r="J312" s="22">
        <v>1000</v>
      </c>
      <c r="K312" s="22"/>
      <c r="L312" s="22"/>
      <c r="M312" s="22"/>
      <c r="N312" s="170" t="s">
        <v>452</v>
      </c>
      <c r="O312" s="22">
        <v>1000</v>
      </c>
      <c r="P312" s="13">
        <f t="shared" si="32"/>
        <v>100</v>
      </c>
      <c r="Q312" s="168" t="s">
        <v>452</v>
      </c>
      <c r="R312" s="162" t="s">
        <v>730</v>
      </c>
      <c r="S312" s="322"/>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c r="IW312" s="6"/>
      <c r="IX312" s="6"/>
      <c r="IY312" s="6"/>
      <c r="IZ312" s="6"/>
      <c r="JA312" s="6"/>
    </row>
    <row r="313" spans="1:261" s="7" customFormat="1" ht="21" outlineLevel="1" x14ac:dyDescent="0.4">
      <c r="A313" s="174"/>
      <c r="B313" s="170"/>
      <c r="C313" s="171"/>
      <c r="D313" s="172"/>
      <c r="E313" s="172"/>
      <c r="F313" s="172"/>
      <c r="G313" s="172"/>
      <c r="H313" s="157" t="s">
        <v>8</v>
      </c>
      <c r="I313" s="22">
        <v>950</v>
      </c>
      <c r="J313" s="22">
        <v>950</v>
      </c>
      <c r="K313" s="22"/>
      <c r="L313" s="22"/>
      <c r="M313" s="22"/>
      <c r="N313" s="170"/>
      <c r="O313" s="22">
        <v>950</v>
      </c>
      <c r="P313" s="13">
        <f t="shared" si="32"/>
        <v>100</v>
      </c>
      <c r="Q313" s="168"/>
      <c r="R313" s="163"/>
      <c r="S313" s="322"/>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c r="IW313" s="6"/>
      <c r="IX313" s="6"/>
      <c r="IY313" s="6"/>
      <c r="IZ313" s="6"/>
      <c r="JA313" s="6"/>
    </row>
    <row r="314" spans="1:261" s="7" customFormat="1" ht="127.65" customHeight="1" outlineLevel="1" x14ac:dyDescent="0.4">
      <c r="A314" s="175"/>
      <c r="B314" s="170"/>
      <c r="C314" s="171"/>
      <c r="D314" s="172"/>
      <c r="E314" s="172"/>
      <c r="F314" s="172"/>
      <c r="G314" s="172"/>
      <c r="H314" s="157" t="s">
        <v>9</v>
      </c>
      <c r="I314" s="22">
        <v>50</v>
      </c>
      <c r="J314" s="22">
        <v>50</v>
      </c>
      <c r="K314" s="22"/>
      <c r="L314" s="22"/>
      <c r="M314" s="22"/>
      <c r="N314" s="170"/>
      <c r="O314" s="22">
        <v>50</v>
      </c>
      <c r="P314" s="13">
        <f t="shared" si="32"/>
        <v>100</v>
      </c>
      <c r="Q314" s="168"/>
      <c r="R314" s="164"/>
      <c r="S314" s="322"/>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c r="IT314" s="6"/>
      <c r="IU314" s="6"/>
      <c r="IV314" s="6"/>
      <c r="IW314" s="6"/>
      <c r="IX314" s="6"/>
      <c r="IY314" s="6"/>
      <c r="IZ314" s="6"/>
      <c r="JA314" s="6"/>
    </row>
    <row r="315" spans="1:261" s="7" customFormat="1" ht="21" customHeight="1" outlineLevel="1" x14ac:dyDescent="0.4">
      <c r="A315" s="173" t="s">
        <v>576</v>
      </c>
      <c r="B315" s="170" t="s">
        <v>693</v>
      </c>
      <c r="C315" s="170" t="s">
        <v>307</v>
      </c>
      <c r="D315" s="172">
        <v>44279</v>
      </c>
      <c r="E315" s="172">
        <v>44561</v>
      </c>
      <c r="F315" s="172">
        <v>44279</v>
      </c>
      <c r="G315" s="172">
        <v>44561</v>
      </c>
      <c r="H315" s="157" t="s">
        <v>6</v>
      </c>
      <c r="I315" s="22">
        <v>733.76</v>
      </c>
      <c r="J315" s="22"/>
      <c r="K315" s="22"/>
      <c r="L315" s="22"/>
      <c r="M315" s="22"/>
      <c r="N315" s="170"/>
      <c r="O315" s="22">
        <f>O316+O317</f>
        <v>733.75510999999995</v>
      </c>
      <c r="P315" s="13">
        <f t="shared" si="32"/>
        <v>99.999333569559525</v>
      </c>
      <c r="Q315" s="168" t="s">
        <v>694</v>
      </c>
      <c r="R315" s="162" t="s">
        <v>730</v>
      </c>
      <c r="S315" s="322"/>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c r="IT315" s="6"/>
      <c r="IU315" s="6"/>
      <c r="IV315" s="6"/>
      <c r="IW315" s="6"/>
      <c r="IX315" s="6"/>
      <c r="IY315" s="6"/>
      <c r="IZ315" s="6"/>
      <c r="JA315" s="6"/>
    </row>
    <row r="316" spans="1:261" s="7" customFormat="1" ht="21" outlineLevel="1" x14ac:dyDescent="0.4">
      <c r="A316" s="174"/>
      <c r="B316" s="170"/>
      <c r="C316" s="171"/>
      <c r="D316" s="172"/>
      <c r="E316" s="172"/>
      <c r="F316" s="172"/>
      <c r="G316" s="172"/>
      <c r="H316" s="157" t="s">
        <v>8</v>
      </c>
      <c r="I316" s="22">
        <v>697.07</v>
      </c>
      <c r="J316" s="22"/>
      <c r="K316" s="22"/>
      <c r="L316" s="22"/>
      <c r="M316" s="22"/>
      <c r="N316" s="170"/>
      <c r="O316" s="22">
        <v>697.06534999999997</v>
      </c>
      <c r="P316" s="13">
        <f t="shared" si="32"/>
        <v>99.999332922088158</v>
      </c>
      <c r="Q316" s="168"/>
      <c r="R316" s="163"/>
      <c r="S316" s="322"/>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c r="IW316" s="6"/>
      <c r="IX316" s="6"/>
      <c r="IY316" s="6"/>
      <c r="IZ316" s="6"/>
      <c r="JA316" s="6"/>
    </row>
    <row r="317" spans="1:261" s="7" customFormat="1" ht="141" customHeight="1" outlineLevel="1" x14ac:dyDescent="0.4">
      <c r="A317" s="175"/>
      <c r="B317" s="170"/>
      <c r="C317" s="171"/>
      <c r="D317" s="172"/>
      <c r="E317" s="172"/>
      <c r="F317" s="172"/>
      <c r="G317" s="172"/>
      <c r="H317" s="157" t="s">
        <v>9</v>
      </c>
      <c r="I317" s="22">
        <v>36.69</v>
      </c>
      <c r="J317" s="22"/>
      <c r="K317" s="22"/>
      <c r="L317" s="22"/>
      <c r="M317" s="22"/>
      <c r="N317" s="170"/>
      <c r="O317" s="22">
        <v>36.68976</v>
      </c>
      <c r="P317" s="13">
        <f t="shared" si="32"/>
        <v>99.999345870809492</v>
      </c>
      <c r="Q317" s="168"/>
      <c r="R317" s="164"/>
      <c r="S317" s="322"/>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c r="IW317" s="6"/>
      <c r="IX317" s="6"/>
      <c r="IY317" s="6"/>
      <c r="IZ317" s="6"/>
      <c r="JA317" s="6"/>
    </row>
    <row r="318" spans="1:261" s="7" customFormat="1" ht="21" customHeight="1" outlineLevel="1" x14ac:dyDescent="0.4">
      <c r="A318" s="173" t="s">
        <v>577</v>
      </c>
      <c r="B318" s="170" t="s">
        <v>198</v>
      </c>
      <c r="C318" s="170" t="s">
        <v>308</v>
      </c>
      <c r="D318" s="172">
        <v>44279</v>
      </c>
      <c r="E318" s="172">
        <v>44561</v>
      </c>
      <c r="F318" s="172">
        <v>44279</v>
      </c>
      <c r="G318" s="172">
        <v>44561</v>
      </c>
      <c r="H318" s="157" t="s">
        <v>6</v>
      </c>
      <c r="I318" s="22">
        <v>861.9</v>
      </c>
      <c r="J318" s="22">
        <v>861.9</v>
      </c>
      <c r="K318" s="22"/>
      <c r="L318" s="22"/>
      <c r="M318" s="22"/>
      <c r="N318" s="170" t="s">
        <v>666</v>
      </c>
      <c r="O318" s="22">
        <v>861.9</v>
      </c>
      <c r="P318" s="13">
        <f t="shared" si="32"/>
        <v>100</v>
      </c>
      <c r="Q318" s="168" t="s">
        <v>666</v>
      </c>
      <c r="R318" s="162" t="s">
        <v>730</v>
      </c>
      <c r="S318" s="322"/>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c r="IW318" s="6"/>
      <c r="IX318" s="6"/>
      <c r="IY318" s="6"/>
      <c r="IZ318" s="6"/>
      <c r="JA318" s="6"/>
    </row>
    <row r="319" spans="1:261" s="7" customFormat="1" ht="21" outlineLevel="1" x14ac:dyDescent="0.4">
      <c r="A319" s="174"/>
      <c r="B319" s="170"/>
      <c r="C319" s="171"/>
      <c r="D319" s="172"/>
      <c r="E319" s="172"/>
      <c r="F319" s="172"/>
      <c r="G319" s="172"/>
      <c r="H319" s="157" t="s">
        <v>8</v>
      </c>
      <c r="I319" s="22">
        <v>818.8</v>
      </c>
      <c r="J319" s="22">
        <v>818.8</v>
      </c>
      <c r="K319" s="22"/>
      <c r="L319" s="22"/>
      <c r="M319" s="22"/>
      <c r="N319" s="170"/>
      <c r="O319" s="22">
        <v>818.8</v>
      </c>
      <c r="P319" s="13">
        <f t="shared" si="32"/>
        <v>100</v>
      </c>
      <c r="Q319" s="168"/>
      <c r="R319" s="163"/>
      <c r="S319" s="322"/>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c r="IT319" s="6"/>
      <c r="IU319" s="6"/>
      <c r="IV319" s="6"/>
      <c r="IW319" s="6"/>
      <c r="IX319" s="6"/>
      <c r="IY319" s="6"/>
      <c r="IZ319" s="6"/>
      <c r="JA319" s="6"/>
    </row>
    <row r="320" spans="1:261" s="7" customFormat="1" ht="186.6" customHeight="1" outlineLevel="1" x14ac:dyDescent="0.4">
      <c r="A320" s="175"/>
      <c r="B320" s="170"/>
      <c r="C320" s="171"/>
      <c r="D320" s="172"/>
      <c r="E320" s="172"/>
      <c r="F320" s="172"/>
      <c r="G320" s="172"/>
      <c r="H320" s="157" t="s">
        <v>9</v>
      </c>
      <c r="I320" s="22">
        <v>43.100000000000023</v>
      </c>
      <c r="J320" s="22">
        <v>43.100000000000023</v>
      </c>
      <c r="K320" s="22"/>
      <c r="L320" s="22"/>
      <c r="M320" s="22"/>
      <c r="N320" s="170"/>
      <c r="O320" s="22">
        <v>43.100000000000023</v>
      </c>
      <c r="P320" s="13">
        <f t="shared" si="32"/>
        <v>100</v>
      </c>
      <c r="Q320" s="168"/>
      <c r="R320" s="164"/>
      <c r="S320" s="322"/>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c r="IT320" s="6"/>
      <c r="IU320" s="6"/>
      <c r="IV320" s="6"/>
      <c r="IW320" s="6"/>
      <c r="IX320" s="6"/>
      <c r="IY320" s="6"/>
      <c r="IZ320" s="6"/>
      <c r="JA320" s="6"/>
    </row>
    <row r="321" spans="1:261" s="7" customFormat="1" ht="20.25" customHeight="1" outlineLevel="1" x14ac:dyDescent="0.4">
      <c r="A321" s="173" t="s">
        <v>578</v>
      </c>
      <c r="B321" s="170" t="s">
        <v>242</v>
      </c>
      <c r="C321" s="170" t="s">
        <v>308</v>
      </c>
      <c r="D321" s="172">
        <v>44279</v>
      </c>
      <c r="E321" s="172">
        <v>44561</v>
      </c>
      <c r="F321" s="172">
        <v>44279</v>
      </c>
      <c r="G321" s="172">
        <v>44561</v>
      </c>
      <c r="H321" s="157" t="s">
        <v>6</v>
      </c>
      <c r="I321" s="22">
        <v>861.9</v>
      </c>
      <c r="J321" s="22">
        <v>861.9</v>
      </c>
      <c r="K321" s="22"/>
      <c r="L321" s="22"/>
      <c r="M321" s="22"/>
      <c r="N321" s="170" t="s">
        <v>667</v>
      </c>
      <c r="O321" s="22">
        <v>861.9</v>
      </c>
      <c r="P321" s="13">
        <f t="shared" si="32"/>
        <v>100</v>
      </c>
      <c r="Q321" s="168" t="s">
        <v>667</v>
      </c>
      <c r="R321" s="162" t="s">
        <v>730</v>
      </c>
      <c r="S321" s="322"/>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c r="IT321" s="6"/>
      <c r="IU321" s="6"/>
      <c r="IV321" s="6"/>
      <c r="IW321" s="6"/>
      <c r="IX321" s="6"/>
      <c r="IY321" s="6"/>
      <c r="IZ321" s="6"/>
      <c r="JA321" s="6"/>
    </row>
    <row r="322" spans="1:261" s="7" customFormat="1" ht="22.5" customHeight="1" outlineLevel="1" x14ac:dyDescent="0.4">
      <c r="A322" s="174"/>
      <c r="B322" s="170"/>
      <c r="C322" s="171"/>
      <c r="D322" s="172"/>
      <c r="E322" s="172"/>
      <c r="F322" s="172"/>
      <c r="G322" s="172"/>
      <c r="H322" s="157" t="s">
        <v>8</v>
      </c>
      <c r="I322" s="22">
        <v>818.8</v>
      </c>
      <c r="J322" s="22">
        <v>818.8</v>
      </c>
      <c r="K322" s="22"/>
      <c r="L322" s="22"/>
      <c r="M322" s="22"/>
      <c r="N322" s="170"/>
      <c r="O322" s="22">
        <v>818.8</v>
      </c>
      <c r="P322" s="13">
        <f t="shared" si="32"/>
        <v>100</v>
      </c>
      <c r="Q322" s="168"/>
      <c r="R322" s="163"/>
      <c r="S322" s="322"/>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c r="IT322" s="6"/>
      <c r="IU322" s="6"/>
      <c r="IV322" s="6"/>
      <c r="IW322" s="6"/>
      <c r="IX322" s="6"/>
      <c r="IY322" s="6"/>
      <c r="IZ322" s="6"/>
      <c r="JA322" s="6"/>
    </row>
    <row r="323" spans="1:261" s="7" customFormat="1" ht="188.4" customHeight="1" outlineLevel="1" x14ac:dyDescent="0.4">
      <c r="A323" s="175"/>
      <c r="B323" s="170"/>
      <c r="C323" s="171"/>
      <c r="D323" s="172"/>
      <c r="E323" s="172"/>
      <c r="F323" s="172"/>
      <c r="G323" s="172"/>
      <c r="H323" s="157" t="s">
        <v>9</v>
      </c>
      <c r="I323" s="22">
        <v>43.100000000000023</v>
      </c>
      <c r="J323" s="22">
        <v>43.100000000000023</v>
      </c>
      <c r="K323" s="22"/>
      <c r="L323" s="22"/>
      <c r="M323" s="22"/>
      <c r="N323" s="170"/>
      <c r="O323" s="22">
        <v>43.100000000000023</v>
      </c>
      <c r="P323" s="13">
        <f t="shared" si="32"/>
        <v>100</v>
      </c>
      <c r="Q323" s="168"/>
      <c r="R323" s="164"/>
      <c r="S323" s="322"/>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c r="IW323" s="6"/>
      <c r="IX323" s="6"/>
      <c r="IY323" s="6"/>
      <c r="IZ323" s="6"/>
      <c r="JA323" s="6"/>
    </row>
    <row r="324" spans="1:261" s="7" customFormat="1" ht="20.25" customHeight="1" outlineLevel="1" x14ac:dyDescent="0.4">
      <c r="A324" s="173" t="s">
        <v>579</v>
      </c>
      <c r="B324" s="170" t="s">
        <v>199</v>
      </c>
      <c r="C324" s="170" t="s">
        <v>309</v>
      </c>
      <c r="D324" s="172">
        <v>44279</v>
      </c>
      <c r="E324" s="172">
        <v>44561</v>
      </c>
      <c r="F324" s="172">
        <v>44279</v>
      </c>
      <c r="G324" s="172">
        <v>44561</v>
      </c>
      <c r="H324" s="157" t="s">
        <v>6</v>
      </c>
      <c r="I324" s="22">
        <v>861.9</v>
      </c>
      <c r="J324" s="22">
        <v>861.9</v>
      </c>
      <c r="K324" s="22"/>
      <c r="L324" s="22"/>
      <c r="M324" s="22"/>
      <c r="N324" s="170" t="s">
        <v>213</v>
      </c>
      <c r="O324" s="22">
        <f>O325+O326</f>
        <v>737.97149999999999</v>
      </c>
      <c r="P324" s="13">
        <f t="shared" si="32"/>
        <v>85.621475809258612</v>
      </c>
      <c r="Q324" s="168" t="s">
        <v>213</v>
      </c>
      <c r="R324" s="162" t="s">
        <v>730</v>
      </c>
      <c r="S324" s="322"/>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c r="IT324" s="6"/>
      <c r="IU324" s="6"/>
      <c r="IV324" s="6"/>
      <c r="IW324" s="6"/>
      <c r="IX324" s="6"/>
      <c r="IY324" s="6"/>
      <c r="IZ324" s="6"/>
      <c r="JA324" s="6"/>
    </row>
    <row r="325" spans="1:261" s="7" customFormat="1" ht="22.5" customHeight="1" outlineLevel="1" x14ac:dyDescent="0.4">
      <c r="A325" s="174"/>
      <c r="B325" s="170"/>
      <c r="C325" s="171"/>
      <c r="D325" s="172"/>
      <c r="E325" s="172"/>
      <c r="F325" s="172"/>
      <c r="G325" s="172"/>
      <c r="H325" s="157" t="s">
        <v>8</v>
      </c>
      <c r="I325" s="22">
        <v>818.8</v>
      </c>
      <c r="J325" s="22">
        <v>818.8</v>
      </c>
      <c r="K325" s="22"/>
      <c r="L325" s="22"/>
      <c r="M325" s="22"/>
      <c r="N325" s="170"/>
      <c r="O325" s="22">
        <v>701.06859999999995</v>
      </c>
      <c r="P325" s="13">
        <f t="shared" si="32"/>
        <v>85.621470444553012</v>
      </c>
      <c r="Q325" s="168"/>
      <c r="R325" s="163"/>
      <c r="S325" s="322"/>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c r="IT325" s="6"/>
      <c r="IU325" s="6"/>
      <c r="IV325" s="6"/>
      <c r="IW325" s="6"/>
      <c r="IX325" s="6"/>
      <c r="IY325" s="6"/>
      <c r="IZ325" s="6"/>
      <c r="JA325" s="6"/>
    </row>
    <row r="326" spans="1:261" s="7" customFormat="1" ht="121.95" customHeight="1" outlineLevel="1" x14ac:dyDescent="0.4">
      <c r="A326" s="175"/>
      <c r="B326" s="170"/>
      <c r="C326" s="171"/>
      <c r="D326" s="172"/>
      <c r="E326" s="172"/>
      <c r="F326" s="172"/>
      <c r="G326" s="172"/>
      <c r="H326" s="157" t="s">
        <v>9</v>
      </c>
      <c r="I326" s="22">
        <v>43.100000000000023</v>
      </c>
      <c r="J326" s="22">
        <v>43.100000000000023</v>
      </c>
      <c r="K326" s="22"/>
      <c r="L326" s="22"/>
      <c r="M326" s="22"/>
      <c r="N326" s="170"/>
      <c r="O326" s="22">
        <v>36.902900000000002</v>
      </c>
      <c r="P326" s="13">
        <f t="shared" si="32"/>
        <v>85.62157772621805</v>
      </c>
      <c r="Q326" s="168"/>
      <c r="R326" s="164"/>
      <c r="S326" s="322"/>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c r="IT326" s="6"/>
      <c r="IU326" s="6"/>
      <c r="IV326" s="6"/>
      <c r="IW326" s="6"/>
      <c r="IX326" s="6"/>
      <c r="IY326" s="6"/>
      <c r="IZ326" s="6"/>
      <c r="JA326" s="6"/>
    </row>
    <row r="327" spans="1:261" s="7" customFormat="1" ht="20.25" customHeight="1" outlineLevel="1" x14ac:dyDescent="0.4">
      <c r="A327" s="173" t="s">
        <v>580</v>
      </c>
      <c r="B327" s="170" t="s">
        <v>488</v>
      </c>
      <c r="C327" s="170" t="s">
        <v>309</v>
      </c>
      <c r="D327" s="172">
        <v>44279</v>
      </c>
      <c r="E327" s="172">
        <v>44561</v>
      </c>
      <c r="F327" s="172">
        <v>44279</v>
      </c>
      <c r="G327" s="172">
        <v>44561</v>
      </c>
      <c r="H327" s="157" t="s">
        <v>6</v>
      </c>
      <c r="I327" s="22">
        <v>465.66</v>
      </c>
      <c r="J327" s="22">
        <v>465.66</v>
      </c>
      <c r="K327" s="22"/>
      <c r="L327" s="22"/>
      <c r="M327" s="22"/>
      <c r="N327" s="170" t="s">
        <v>489</v>
      </c>
      <c r="O327" s="22">
        <f>O328+O329</f>
        <v>217.02205999999998</v>
      </c>
      <c r="P327" s="13">
        <f t="shared" si="32"/>
        <v>46.605261349482447</v>
      </c>
      <c r="Q327" s="168" t="s">
        <v>489</v>
      </c>
      <c r="R327" s="162" t="s">
        <v>730</v>
      </c>
      <c r="S327" s="322"/>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c r="IT327" s="6"/>
      <c r="IU327" s="6"/>
      <c r="IV327" s="6"/>
      <c r="IW327" s="6"/>
      <c r="IX327" s="6"/>
      <c r="IY327" s="6"/>
      <c r="IZ327" s="6"/>
      <c r="JA327" s="6"/>
    </row>
    <row r="328" spans="1:261" s="7" customFormat="1" ht="22.5" customHeight="1" outlineLevel="1" x14ac:dyDescent="0.4">
      <c r="A328" s="174"/>
      <c r="B328" s="170"/>
      <c r="C328" s="171"/>
      <c r="D328" s="172"/>
      <c r="E328" s="172"/>
      <c r="F328" s="172"/>
      <c r="G328" s="172"/>
      <c r="H328" s="157" t="s">
        <v>8</v>
      </c>
      <c r="I328" s="22">
        <v>442.38</v>
      </c>
      <c r="J328" s="22">
        <v>442.38</v>
      </c>
      <c r="K328" s="22"/>
      <c r="L328" s="22"/>
      <c r="M328" s="22"/>
      <c r="N328" s="170"/>
      <c r="O328" s="22">
        <v>206.16768999999999</v>
      </c>
      <c r="P328" s="13">
        <f t="shared" si="32"/>
        <v>46.604206790542065</v>
      </c>
      <c r="Q328" s="168"/>
      <c r="R328" s="163"/>
      <c r="S328" s="322"/>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c r="IT328" s="6"/>
      <c r="IU328" s="6"/>
      <c r="IV328" s="6"/>
      <c r="IW328" s="6"/>
      <c r="IX328" s="6"/>
      <c r="IY328" s="6"/>
      <c r="IZ328" s="6"/>
      <c r="JA328" s="6"/>
    </row>
    <row r="329" spans="1:261" s="7" customFormat="1" ht="124.05" customHeight="1" outlineLevel="1" x14ac:dyDescent="0.4">
      <c r="A329" s="175"/>
      <c r="B329" s="170"/>
      <c r="C329" s="171"/>
      <c r="D329" s="172"/>
      <c r="E329" s="172"/>
      <c r="F329" s="172"/>
      <c r="G329" s="172"/>
      <c r="H329" s="157" t="s">
        <v>9</v>
      </c>
      <c r="I329" s="22">
        <v>23.28</v>
      </c>
      <c r="J329" s="22">
        <v>23.28</v>
      </c>
      <c r="K329" s="22"/>
      <c r="L329" s="22"/>
      <c r="M329" s="22"/>
      <c r="N329" s="170"/>
      <c r="O329" s="22">
        <v>10.854369999999999</v>
      </c>
      <c r="P329" s="13">
        <f t="shared" si="32"/>
        <v>46.625300687285218</v>
      </c>
      <c r="Q329" s="168"/>
      <c r="R329" s="164"/>
      <c r="S329" s="322"/>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c r="IW329" s="6"/>
      <c r="IX329" s="6"/>
      <c r="IY329" s="6"/>
      <c r="IZ329" s="6"/>
      <c r="JA329" s="6"/>
    </row>
    <row r="330" spans="1:261" s="7" customFormat="1" ht="20.25" customHeight="1" outlineLevel="1" x14ac:dyDescent="0.4">
      <c r="A330" s="173" t="s">
        <v>581</v>
      </c>
      <c r="B330" s="170" t="s">
        <v>553</v>
      </c>
      <c r="C330" s="170" t="s">
        <v>308</v>
      </c>
      <c r="D330" s="165">
        <v>44497</v>
      </c>
      <c r="E330" s="165">
        <v>44561</v>
      </c>
      <c r="F330" s="165">
        <v>44497</v>
      </c>
      <c r="G330" s="165">
        <v>44561</v>
      </c>
      <c r="H330" s="157" t="s">
        <v>6</v>
      </c>
      <c r="I330" s="22">
        <v>500</v>
      </c>
      <c r="J330" s="22">
        <v>500</v>
      </c>
      <c r="K330" s="22"/>
      <c r="L330" s="22"/>
      <c r="M330" s="22"/>
      <c r="N330" s="170" t="s">
        <v>668</v>
      </c>
      <c r="O330" s="22">
        <f>O331+O332</f>
        <v>499</v>
      </c>
      <c r="P330" s="13">
        <f t="shared" si="32"/>
        <v>99.8</v>
      </c>
      <c r="Q330" s="168" t="s">
        <v>668</v>
      </c>
      <c r="R330" s="162" t="s">
        <v>730</v>
      </c>
      <c r="S330" s="322"/>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c r="IW330" s="6"/>
      <c r="IX330" s="6"/>
      <c r="IY330" s="6"/>
      <c r="IZ330" s="6"/>
      <c r="JA330" s="6"/>
    </row>
    <row r="331" spans="1:261" s="7" customFormat="1" ht="22.5" customHeight="1" outlineLevel="1" x14ac:dyDescent="0.4">
      <c r="A331" s="174"/>
      <c r="B331" s="170"/>
      <c r="C331" s="171"/>
      <c r="D331" s="166"/>
      <c r="E331" s="166"/>
      <c r="F331" s="166"/>
      <c r="G331" s="166"/>
      <c r="H331" s="157" t="s">
        <v>8</v>
      </c>
      <c r="I331" s="22">
        <v>475</v>
      </c>
      <c r="J331" s="22">
        <v>475</v>
      </c>
      <c r="K331" s="22"/>
      <c r="L331" s="22"/>
      <c r="M331" s="22"/>
      <c r="N331" s="170"/>
      <c r="O331" s="22">
        <v>474.05</v>
      </c>
      <c r="P331" s="13">
        <f t="shared" si="32"/>
        <v>99.8</v>
      </c>
      <c r="Q331" s="168"/>
      <c r="R331" s="163"/>
      <c r="S331" s="322"/>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c r="IW331" s="6"/>
      <c r="IX331" s="6"/>
      <c r="IY331" s="6"/>
      <c r="IZ331" s="6"/>
      <c r="JA331" s="6"/>
    </row>
    <row r="332" spans="1:261" s="7" customFormat="1" ht="176.55" customHeight="1" outlineLevel="1" x14ac:dyDescent="0.4">
      <c r="A332" s="175"/>
      <c r="B332" s="170"/>
      <c r="C332" s="171"/>
      <c r="D332" s="167"/>
      <c r="E332" s="167"/>
      <c r="F332" s="167"/>
      <c r="G332" s="167"/>
      <c r="H332" s="157" t="s">
        <v>9</v>
      </c>
      <c r="I332" s="22">
        <v>25</v>
      </c>
      <c r="J332" s="22">
        <v>25</v>
      </c>
      <c r="K332" s="22"/>
      <c r="L332" s="22"/>
      <c r="M332" s="22"/>
      <c r="N332" s="170"/>
      <c r="O332" s="22">
        <v>24.95</v>
      </c>
      <c r="P332" s="13">
        <f t="shared" si="32"/>
        <v>99.8</v>
      </c>
      <c r="Q332" s="168"/>
      <c r="R332" s="164"/>
      <c r="S332" s="322"/>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c r="IW332" s="6"/>
      <c r="IX332" s="6"/>
      <c r="IY332" s="6"/>
      <c r="IZ332" s="6"/>
      <c r="JA332" s="6"/>
    </row>
    <row r="333" spans="1:261" s="7" customFormat="1" ht="20.25" customHeight="1" outlineLevel="1" x14ac:dyDescent="0.4">
      <c r="A333" s="173" t="s">
        <v>582</v>
      </c>
      <c r="B333" s="170" t="s">
        <v>205</v>
      </c>
      <c r="C333" s="170" t="s">
        <v>310</v>
      </c>
      <c r="D333" s="172">
        <v>44279</v>
      </c>
      <c r="E333" s="172">
        <v>44561</v>
      </c>
      <c r="F333" s="172">
        <v>44279</v>
      </c>
      <c r="G333" s="172">
        <v>44561</v>
      </c>
      <c r="H333" s="157" t="s">
        <v>6</v>
      </c>
      <c r="I333" s="22">
        <v>396.12</v>
      </c>
      <c r="J333" s="22">
        <v>396.12</v>
      </c>
      <c r="K333" s="22"/>
      <c r="L333" s="22"/>
      <c r="M333" s="22"/>
      <c r="N333" s="170" t="s">
        <v>669</v>
      </c>
      <c r="O333" s="22">
        <f>O334+O335</f>
        <v>396.11860999999999</v>
      </c>
      <c r="P333" s="13">
        <f t="shared" si="32"/>
        <v>99.999649096233455</v>
      </c>
      <c r="Q333" s="168" t="s">
        <v>669</v>
      </c>
      <c r="R333" s="162" t="s">
        <v>730</v>
      </c>
      <c r="S333" s="322"/>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c r="IW333" s="6"/>
      <c r="IX333" s="6"/>
      <c r="IY333" s="6"/>
      <c r="IZ333" s="6"/>
      <c r="JA333" s="6"/>
    </row>
    <row r="334" spans="1:261" s="7" customFormat="1" ht="22.5" customHeight="1" outlineLevel="1" x14ac:dyDescent="0.4">
      <c r="A334" s="174"/>
      <c r="B334" s="170"/>
      <c r="C334" s="171"/>
      <c r="D334" s="172"/>
      <c r="E334" s="172"/>
      <c r="F334" s="172"/>
      <c r="G334" s="172"/>
      <c r="H334" s="157" t="s">
        <v>8</v>
      </c>
      <c r="I334" s="22">
        <v>376.31</v>
      </c>
      <c r="J334" s="22">
        <v>376.31</v>
      </c>
      <c r="K334" s="22"/>
      <c r="L334" s="22"/>
      <c r="M334" s="22"/>
      <c r="N334" s="170"/>
      <c r="O334" s="22">
        <v>376.31097</v>
      </c>
      <c r="P334" s="13">
        <f t="shared" si="32"/>
        <v>100.0002577662034</v>
      </c>
      <c r="Q334" s="168"/>
      <c r="R334" s="163"/>
      <c r="S334" s="322"/>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c r="IW334" s="6"/>
      <c r="IX334" s="6"/>
      <c r="IY334" s="6"/>
      <c r="IZ334" s="6"/>
      <c r="JA334" s="6"/>
    </row>
    <row r="335" spans="1:261" s="7" customFormat="1" ht="168" customHeight="1" outlineLevel="1" x14ac:dyDescent="0.4">
      <c r="A335" s="175"/>
      <c r="B335" s="170"/>
      <c r="C335" s="171"/>
      <c r="D335" s="172"/>
      <c r="E335" s="172"/>
      <c r="F335" s="172"/>
      <c r="G335" s="172"/>
      <c r="H335" s="157" t="s">
        <v>9</v>
      </c>
      <c r="I335" s="22">
        <v>19.810000000000002</v>
      </c>
      <c r="J335" s="22">
        <v>19.810000000000002</v>
      </c>
      <c r="K335" s="22"/>
      <c r="L335" s="22"/>
      <c r="M335" s="22"/>
      <c r="N335" s="170"/>
      <c r="O335" s="22">
        <v>19.807639999999999</v>
      </c>
      <c r="P335" s="13">
        <f t="shared" si="32"/>
        <v>99.988086824835932</v>
      </c>
      <c r="Q335" s="168"/>
      <c r="R335" s="164"/>
      <c r="S335" s="322"/>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c r="IW335" s="6"/>
      <c r="IX335" s="6"/>
      <c r="IY335" s="6"/>
      <c r="IZ335" s="6"/>
      <c r="JA335" s="6"/>
    </row>
    <row r="336" spans="1:261" s="7" customFormat="1" ht="20.25" customHeight="1" outlineLevel="1" x14ac:dyDescent="0.4">
      <c r="A336" s="173" t="s">
        <v>583</v>
      </c>
      <c r="B336" s="176" t="s">
        <v>206</v>
      </c>
      <c r="C336" s="170" t="s">
        <v>310</v>
      </c>
      <c r="D336" s="172">
        <v>44279</v>
      </c>
      <c r="E336" s="172">
        <v>44561</v>
      </c>
      <c r="F336" s="172">
        <v>44279</v>
      </c>
      <c r="G336" s="172">
        <v>44561</v>
      </c>
      <c r="H336" s="157" t="s">
        <v>6</v>
      </c>
      <c r="I336" s="22">
        <v>265.7</v>
      </c>
      <c r="J336" s="22">
        <v>265.7</v>
      </c>
      <c r="K336" s="22"/>
      <c r="L336" s="22"/>
      <c r="M336" s="22"/>
      <c r="N336" s="170" t="s">
        <v>670</v>
      </c>
      <c r="O336" s="22">
        <f>O337+O338</f>
        <v>265.71113000000003</v>
      </c>
      <c r="P336" s="13">
        <f t="shared" si="32"/>
        <v>100.00418893488899</v>
      </c>
      <c r="Q336" s="179" t="s">
        <v>670</v>
      </c>
      <c r="R336" s="162" t="s">
        <v>730</v>
      </c>
      <c r="S336" s="322"/>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c r="IW336" s="6"/>
      <c r="IX336" s="6"/>
      <c r="IY336" s="6"/>
      <c r="IZ336" s="6"/>
      <c r="JA336" s="6"/>
    </row>
    <row r="337" spans="1:261" s="7" customFormat="1" ht="22.5" customHeight="1" outlineLevel="1" x14ac:dyDescent="0.4">
      <c r="A337" s="174"/>
      <c r="B337" s="177"/>
      <c r="C337" s="171"/>
      <c r="D337" s="172"/>
      <c r="E337" s="172"/>
      <c r="F337" s="172"/>
      <c r="G337" s="172"/>
      <c r="H337" s="157" t="s">
        <v>8</v>
      </c>
      <c r="I337" s="22">
        <v>252.41</v>
      </c>
      <c r="J337" s="22">
        <v>252.42</v>
      </c>
      <c r="K337" s="22"/>
      <c r="L337" s="22"/>
      <c r="M337" s="22"/>
      <c r="N337" s="170"/>
      <c r="O337" s="22">
        <v>252.41252</v>
      </c>
      <c r="P337" s="13">
        <f t="shared" si="32"/>
        <v>100.00099837565865</v>
      </c>
      <c r="Q337" s="180"/>
      <c r="R337" s="163"/>
      <c r="S337" s="322"/>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c r="IW337" s="6"/>
      <c r="IX337" s="6"/>
      <c r="IY337" s="6"/>
      <c r="IZ337" s="6"/>
      <c r="JA337" s="6"/>
    </row>
    <row r="338" spans="1:261" s="7" customFormat="1" ht="177.6" customHeight="1" outlineLevel="1" x14ac:dyDescent="0.4">
      <c r="A338" s="175"/>
      <c r="B338" s="178"/>
      <c r="C338" s="171"/>
      <c r="D338" s="172"/>
      <c r="E338" s="172"/>
      <c r="F338" s="172"/>
      <c r="G338" s="172"/>
      <c r="H338" s="157" t="s">
        <v>9</v>
      </c>
      <c r="I338" s="22">
        <v>13.29</v>
      </c>
      <c r="J338" s="22">
        <v>13.28</v>
      </c>
      <c r="K338" s="22"/>
      <c r="L338" s="22"/>
      <c r="M338" s="22"/>
      <c r="N338" s="170"/>
      <c r="O338" s="22">
        <v>13.29861</v>
      </c>
      <c r="P338" s="13">
        <f t="shared" si="32"/>
        <v>100.06478555304741</v>
      </c>
      <c r="Q338" s="181"/>
      <c r="R338" s="164"/>
      <c r="S338" s="322"/>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c r="IW338" s="6"/>
      <c r="IX338" s="6"/>
      <c r="IY338" s="6"/>
      <c r="IZ338" s="6"/>
      <c r="JA338" s="6"/>
    </row>
    <row r="339" spans="1:261" s="7" customFormat="1" ht="20.25" customHeight="1" outlineLevel="1" x14ac:dyDescent="0.4">
      <c r="A339" s="173" t="s">
        <v>584</v>
      </c>
      <c r="B339" s="170" t="s">
        <v>207</v>
      </c>
      <c r="C339" s="170" t="s">
        <v>310</v>
      </c>
      <c r="D339" s="172">
        <v>44279</v>
      </c>
      <c r="E339" s="172">
        <v>44561</v>
      </c>
      <c r="F339" s="172">
        <v>44279</v>
      </c>
      <c r="G339" s="172">
        <v>44561</v>
      </c>
      <c r="H339" s="157" t="s">
        <v>6</v>
      </c>
      <c r="I339" s="22">
        <v>756.78</v>
      </c>
      <c r="J339" s="22">
        <v>756.78</v>
      </c>
      <c r="K339" s="22"/>
      <c r="L339" s="22"/>
      <c r="M339" s="22"/>
      <c r="N339" s="170" t="s">
        <v>671</v>
      </c>
      <c r="O339" s="22">
        <f>O340+O341</f>
        <v>756.77519999999993</v>
      </c>
      <c r="P339" s="13">
        <f t="shared" si="32"/>
        <v>99.999365733766737</v>
      </c>
      <c r="Q339" s="168" t="s">
        <v>671</v>
      </c>
      <c r="R339" s="162" t="s">
        <v>730</v>
      </c>
      <c r="S339" s="322"/>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c r="IW339" s="6"/>
      <c r="IX339" s="6"/>
      <c r="IY339" s="6"/>
      <c r="IZ339" s="6"/>
      <c r="JA339" s="6"/>
    </row>
    <row r="340" spans="1:261" s="7" customFormat="1" ht="22.5" customHeight="1" outlineLevel="1" x14ac:dyDescent="0.4">
      <c r="A340" s="174"/>
      <c r="B340" s="170"/>
      <c r="C340" s="171"/>
      <c r="D340" s="172"/>
      <c r="E340" s="172"/>
      <c r="F340" s="172"/>
      <c r="G340" s="172"/>
      <c r="H340" s="157" t="s">
        <v>8</v>
      </c>
      <c r="I340" s="22">
        <v>718.94</v>
      </c>
      <c r="J340" s="22">
        <v>718.94</v>
      </c>
      <c r="K340" s="22"/>
      <c r="L340" s="22"/>
      <c r="M340" s="22"/>
      <c r="N340" s="170"/>
      <c r="O340" s="22">
        <v>718.92922999999996</v>
      </c>
      <c r="P340" s="13">
        <f t="shared" si="32"/>
        <v>99.998501961220683</v>
      </c>
      <c r="Q340" s="168"/>
      <c r="R340" s="163"/>
      <c r="S340" s="322"/>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c r="IW340" s="6"/>
      <c r="IX340" s="6"/>
      <c r="IY340" s="6"/>
      <c r="IZ340" s="6"/>
      <c r="JA340" s="6"/>
    </row>
    <row r="341" spans="1:261" s="7" customFormat="1" ht="180.6" customHeight="1" outlineLevel="1" x14ac:dyDescent="0.4">
      <c r="A341" s="175"/>
      <c r="B341" s="170"/>
      <c r="C341" s="171"/>
      <c r="D341" s="172"/>
      <c r="E341" s="172"/>
      <c r="F341" s="172"/>
      <c r="G341" s="172"/>
      <c r="H341" s="157" t="s">
        <v>9</v>
      </c>
      <c r="I341" s="22">
        <v>37.839999999999918</v>
      </c>
      <c r="J341" s="22">
        <v>37.839999999999918</v>
      </c>
      <c r="K341" s="22"/>
      <c r="L341" s="22"/>
      <c r="M341" s="22"/>
      <c r="N341" s="170"/>
      <c r="O341" s="22">
        <v>37.845970000000001</v>
      </c>
      <c r="P341" s="13">
        <f t="shared" si="32"/>
        <v>100.01577695560275</v>
      </c>
      <c r="Q341" s="168"/>
      <c r="R341" s="164"/>
      <c r="S341" s="322"/>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c r="IT341" s="6"/>
      <c r="IU341" s="6"/>
      <c r="IV341" s="6"/>
      <c r="IW341" s="6"/>
      <c r="IX341" s="6"/>
      <c r="IY341" s="6"/>
      <c r="IZ341" s="6"/>
      <c r="JA341" s="6"/>
    </row>
    <row r="342" spans="1:261" s="7" customFormat="1" ht="20.25" customHeight="1" outlineLevel="1" x14ac:dyDescent="0.4">
      <c r="A342" s="173" t="s">
        <v>585</v>
      </c>
      <c r="B342" s="170" t="s">
        <v>200</v>
      </c>
      <c r="C342" s="170" t="s">
        <v>310</v>
      </c>
      <c r="D342" s="172">
        <v>44279</v>
      </c>
      <c r="E342" s="172">
        <v>44561</v>
      </c>
      <c r="F342" s="172">
        <v>44279</v>
      </c>
      <c r="G342" s="172">
        <v>44561</v>
      </c>
      <c r="H342" s="157" t="s">
        <v>6</v>
      </c>
      <c r="I342" s="22">
        <v>284.23</v>
      </c>
      <c r="J342" s="22">
        <v>284.23</v>
      </c>
      <c r="K342" s="22"/>
      <c r="L342" s="22"/>
      <c r="M342" s="22"/>
      <c r="N342" s="170" t="s">
        <v>214</v>
      </c>
      <c r="O342" s="22">
        <f>O343+O344</f>
        <v>284.23126000000002</v>
      </c>
      <c r="P342" s="13">
        <f t="shared" si="32"/>
        <v>100.00044330295887</v>
      </c>
      <c r="Q342" s="168" t="s">
        <v>214</v>
      </c>
      <c r="R342" s="162" t="s">
        <v>730</v>
      </c>
      <c r="S342" s="322"/>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c r="IT342" s="6"/>
      <c r="IU342" s="6"/>
      <c r="IV342" s="6"/>
      <c r="IW342" s="6"/>
      <c r="IX342" s="6"/>
      <c r="IY342" s="6"/>
      <c r="IZ342" s="6"/>
      <c r="JA342" s="6"/>
    </row>
    <row r="343" spans="1:261" s="7" customFormat="1" ht="22.5" customHeight="1" outlineLevel="1" x14ac:dyDescent="0.4">
      <c r="A343" s="174"/>
      <c r="B343" s="170"/>
      <c r="C343" s="171"/>
      <c r="D343" s="172"/>
      <c r="E343" s="172"/>
      <c r="F343" s="172"/>
      <c r="G343" s="172"/>
      <c r="H343" s="157" t="s">
        <v>8</v>
      </c>
      <c r="I343" s="22">
        <v>270.01</v>
      </c>
      <c r="J343" s="22">
        <v>270.01</v>
      </c>
      <c r="K343" s="22"/>
      <c r="L343" s="22"/>
      <c r="M343" s="22"/>
      <c r="N343" s="170"/>
      <c r="O343" s="22">
        <v>270.01170000000002</v>
      </c>
      <c r="P343" s="13">
        <f t="shared" si="32"/>
        <v>100.00062960631088</v>
      </c>
      <c r="Q343" s="168"/>
      <c r="R343" s="163"/>
      <c r="S343" s="322"/>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c r="IT343" s="6"/>
      <c r="IU343" s="6"/>
      <c r="IV343" s="6"/>
      <c r="IW343" s="6"/>
      <c r="IX343" s="6"/>
      <c r="IY343" s="6"/>
      <c r="IZ343" s="6"/>
      <c r="JA343" s="6"/>
    </row>
    <row r="344" spans="1:261" s="7" customFormat="1" ht="171.6" customHeight="1" outlineLevel="1" x14ac:dyDescent="0.4">
      <c r="A344" s="175"/>
      <c r="B344" s="170"/>
      <c r="C344" s="171"/>
      <c r="D344" s="172"/>
      <c r="E344" s="172"/>
      <c r="F344" s="172"/>
      <c r="G344" s="172"/>
      <c r="H344" s="157" t="s">
        <v>9</v>
      </c>
      <c r="I344" s="22">
        <v>14.220000000000027</v>
      </c>
      <c r="J344" s="22">
        <v>14.220000000000027</v>
      </c>
      <c r="K344" s="22"/>
      <c r="L344" s="22"/>
      <c r="M344" s="22"/>
      <c r="N344" s="170"/>
      <c r="O344" s="22">
        <v>14.21956</v>
      </c>
      <c r="P344" s="13">
        <f t="shared" si="32"/>
        <v>99.996905766525828</v>
      </c>
      <c r="Q344" s="168"/>
      <c r="R344" s="164"/>
      <c r="S344" s="322"/>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c r="IT344" s="6"/>
      <c r="IU344" s="6"/>
      <c r="IV344" s="6"/>
      <c r="IW344" s="6"/>
      <c r="IX344" s="6"/>
      <c r="IY344" s="6"/>
      <c r="IZ344" s="6"/>
      <c r="JA344" s="6"/>
    </row>
    <row r="345" spans="1:261" s="7" customFormat="1" ht="20.25" customHeight="1" outlineLevel="1" x14ac:dyDescent="0.4">
      <c r="A345" s="173" t="s">
        <v>586</v>
      </c>
      <c r="B345" s="170" t="s">
        <v>472</v>
      </c>
      <c r="C345" s="170" t="s">
        <v>310</v>
      </c>
      <c r="D345" s="172">
        <v>44279</v>
      </c>
      <c r="E345" s="172">
        <v>44561</v>
      </c>
      <c r="F345" s="172">
        <v>44279</v>
      </c>
      <c r="G345" s="172">
        <v>44561</v>
      </c>
      <c r="H345" s="157" t="s">
        <v>6</v>
      </c>
      <c r="I345" s="22">
        <v>1029.07</v>
      </c>
      <c r="J345" s="22">
        <v>1029.07</v>
      </c>
      <c r="K345" s="22"/>
      <c r="L345" s="22"/>
      <c r="M345" s="22"/>
      <c r="N345" s="170" t="s">
        <v>454</v>
      </c>
      <c r="O345" s="22">
        <f>O346+O347</f>
        <v>1029.0722800000001</v>
      </c>
      <c r="P345" s="13">
        <f t="shared" si="32"/>
        <v>100.00022155927198</v>
      </c>
      <c r="Q345" s="168" t="s">
        <v>454</v>
      </c>
      <c r="R345" s="162" t="s">
        <v>730</v>
      </c>
      <c r="S345" s="322"/>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6"/>
      <c r="IS345" s="6"/>
      <c r="IT345" s="6"/>
      <c r="IU345" s="6"/>
      <c r="IV345" s="6"/>
      <c r="IW345" s="6"/>
      <c r="IX345" s="6"/>
      <c r="IY345" s="6"/>
      <c r="IZ345" s="6"/>
      <c r="JA345" s="6"/>
    </row>
    <row r="346" spans="1:261" s="7" customFormat="1" ht="22.5" customHeight="1" outlineLevel="1" x14ac:dyDescent="0.4">
      <c r="A346" s="174"/>
      <c r="B346" s="170"/>
      <c r="C346" s="171"/>
      <c r="D346" s="172"/>
      <c r="E346" s="172"/>
      <c r="F346" s="172"/>
      <c r="G346" s="172"/>
      <c r="H346" s="157" t="s">
        <v>8</v>
      </c>
      <c r="I346" s="22">
        <v>977.61</v>
      </c>
      <c r="J346" s="22">
        <v>977.61</v>
      </c>
      <c r="K346" s="22"/>
      <c r="L346" s="22"/>
      <c r="M346" s="22"/>
      <c r="N346" s="170"/>
      <c r="O346" s="22">
        <v>977.61269000000004</v>
      </c>
      <c r="P346" s="13">
        <f t="shared" si="32"/>
        <v>100.00027516085146</v>
      </c>
      <c r="Q346" s="168"/>
      <c r="R346" s="163"/>
      <c r="S346" s="322"/>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c r="IT346" s="6"/>
      <c r="IU346" s="6"/>
      <c r="IV346" s="6"/>
      <c r="IW346" s="6"/>
      <c r="IX346" s="6"/>
      <c r="IY346" s="6"/>
      <c r="IZ346" s="6"/>
      <c r="JA346" s="6"/>
    </row>
    <row r="347" spans="1:261" s="7" customFormat="1" ht="170.4" customHeight="1" outlineLevel="1" x14ac:dyDescent="0.4">
      <c r="A347" s="175"/>
      <c r="B347" s="170"/>
      <c r="C347" s="171"/>
      <c r="D347" s="172"/>
      <c r="E347" s="172"/>
      <c r="F347" s="172"/>
      <c r="G347" s="172"/>
      <c r="H347" s="157" t="s">
        <v>9</v>
      </c>
      <c r="I347" s="22">
        <v>51.459999999999923</v>
      </c>
      <c r="J347" s="22">
        <v>51.459999999999923</v>
      </c>
      <c r="K347" s="22"/>
      <c r="L347" s="22"/>
      <c r="M347" s="22"/>
      <c r="N347" s="170"/>
      <c r="O347" s="22">
        <v>51.459589999999999</v>
      </c>
      <c r="P347" s="13">
        <f t="shared" ref="P347:P409" si="33">O347/I347*100</f>
        <v>99.999203264671735</v>
      </c>
      <c r="Q347" s="168"/>
      <c r="R347" s="164"/>
      <c r="S347" s="322"/>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c r="IW347" s="6"/>
      <c r="IX347" s="6"/>
      <c r="IY347" s="6"/>
      <c r="IZ347" s="6"/>
      <c r="JA347" s="6"/>
    </row>
    <row r="348" spans="1:261" s="7" customFormat="1" ht="20.25" customHeight="1" outlineLevel="1" x14ac:dyDescent="0.4">
      <c r="A348" s="173" t="s">
        <v>587</v>
      </c>
      <c r="B348" s="170" t="s">
        <v>284</v>
      </c>
      <c r="C348" s="170" t="s">
        <v>310</v>
      </c>
      <c r="D348" s="172">
        <v>44371</v>
      </c>
      <c r="E348" s="172">
        <v>44561</v>
      </c>
      <c r="F348" s="172">
        <v>44371</v>
      </c>
      <c r="G348" s="172">
        <v>44561</v>
      </c>
      <c r="H348" s="157" t="s">
        <v>6</v>
      </c>
      <c r="I348" s="22">
        <v>600</v>
      </c>
      <c r="J348" s="22">
        <v>600</v>
      </c>
      <c r="K348" s="22"/>
      <c r="L348" s="22"/>
      <c r="M348" s="22"/>
      <c r="N348" s="170" t="s">
        <v>672</v>
      </c>
      <c r="O348" s="22">
        <f>O349+O350</f>
        <v>600</v>
      </c>
      <c r="P348" s="13">
        <f t="shared" si="33"/>
        <v>100</v>
      </c>
      <c r="Q348" s="168" t="s">
        <v>672</v>
      </c>
      <c r="R348" s="162" t="s">
        <v>730</v>
      </c>
      <c r="S348" s="322"/>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c r="IT348" s="6"/>
      <c r="IU348" s="6"/>
      <c r="IV348" s="6"/>
      <c r="IW348" s="6"/>
      <c r="IX348" s="6"/>
      <c r="IY348" s="6"/>
      <c r="IZ348" s="6"/>
      <c r="JA348" s="6"/>
    </row>
    <row r="349" spans="1:261" s="7" customFormat="1" ht="22.5" customHeight="1" outlineLevel="1" x14ac:dyDescent="0.4">
      <c r="A349" s="174"/>
      <c r="B349" s="170"/>
      <c r="C349" s="171"/>
      <c r="D349" s="172"/>
      <c r="E349" s="172"/>
      <c r="F349" s="172"/>
      <c r="G349" s="172"/>
      <c r="H349" s="157" t="s">
        <v>8</v>
      </c>
      <c r="I349" s="22">
        <v>570</v>
      </c>
      <c r="J349" s="22">
        <v>570</v>
      </c>
      <c r="K349" s="22"/>
      <c r="L349" s="22"/>
      <c r="M349" s="22"/>
      <c r="N349" s="170"/>
      <c r="O349" s="22">
        <v>569.99323000000004</v>
      </c>
      <c r="P349" s="13">
        <f t="shared" si="33"/>
        <v>99.99881228070177</v>
      </c>
      <c r="Q349" s="168"/>
      <c r="R349" s="163"/>
      <c r="S349" s="322"/>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c r="IT349" s="6"/>
      <c r="IU349" s="6"/>
      <c r="IV349" s="6"/>
      <c r="IW349" s="6"/>
      <c r="IX349" s="6"/>
      <c r="IY349" s="6"/>
      <c r="IZ349" s="6"/>
      <c r="JA349" s="6"/>
    </row>
    <row r="350" spans="1:261" s="7" customFormat="1" ht="171.6" customHeight="1" outlineLevel="1" x14ac:dyDescent="0.4">
      <c r="A350" s="175"/>
      <c r="B350" s="170"/>
      <c r="C350" s="171"/>
      <c r="D350" s="172"/>
      <c r="E350" s="172"/>
      <c r="F350" s="172"/>
      <c r="G350" s="172"/>
      <c r="H350" s="157" t="s">
        <v>9</v>
      </c>
      <c r="I350" s="22">
        <v>30</v>
      </c>
      <c r="J350" s="22">
        <v>30</v>
      </c>
      <c r="K350" s="22"/>
      <c r="L350" s="22"/>
      <c r="M350" s="22"/>
      <c r="N350" s="170"/>
      <c r="O350" s="22">
        <v>30.006769999999999</v>
      </c>
      <c r="P350" s="13">
        <f t="shared" si="33"/>
        <v>100.02256666666666</v>
      </c>
      <c r="Q350" s="168"/>
      <c r="R350" s="164"/>
      <c r="S350" s="322"/>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c r="IT350" s="6"/>
      <c r="IU350" s="6"/>
      <c r="IV350" s="6"/>
      <c r="IW350" s="6"/>
      <c r="IX350" s="6"/>
      <c r="IY350" s="6"/>
      <c r="IZ350" s="6"/>
      <c r="JA350" s="6"/>
    </row>
    <row r="351" spans="1:261" s="7" customFormat="1" ht="20.25" customHeight="1" outlineLevel="1" x14ac:dyDescent="0.4">
      <c r="A351" s="173" t="s">
        <v>588</v>
      </c>
      <c r="B351" s="170" t="s">
        <v>285</v>
      </c>
      <c r="C351" s="170" t="s">
        <v>310</v>
      </c>
      <c r="D351" s="172">
        <v>44371</v>
      </c>
      <c r="E351" s="172">
        <v>44561</v>
      </c>
      <c r="F351" s="172">
        <v>44371</v>
      </c>
      <c r="G351" s="172">
        <v>44561</v>
      </c>
      <c r="H351" s="157" t="s">
        <v>6</v>
      </c>
      <c r="I351" s="22">
        <v>956.96</v>
      </c>
      <c r="J351" s="22">
        <v>956.96</v>
      </c>
      <c r="K351" s="22"/>
      <c r="L351" s="22"/>
      <c r="M351" s="22"/>
      <c r="N351" s="170" t="s">
        <v>673</v>
      </c>
      <c r="O351" s="22">
        <f>O352+O353</f>
        <v>956.95588999999995</v>
      </c>
      <c r="P351" s="13">
        <f t="shared" si="33"/>
        <v>99.999570514964049</v>
      </c>
      <c r="Q351" s="168" t="s">
        <v>673</v>
      </c>
      <c r="R351" s="162" t="s">
        <v>730</v>
      </c>
      <c r="S351" s="322"/>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c r="IT351" s="6"/>
      <c r="IU351" s="6"/>
      <c r="IV351" s="6"/>
      <c r="IW351" s="6"/>
      <c r="IX351" s="6"/>
      <c r="IY351" s="6"/>
      <c r="IZ351" s="6"/>
      <c r="JA351" s="6"/>
    </row>
    <row r="352" spans="1:261" s="7" customFormat="1" ht="22.5" customHeight="1" outlineLevel="1" x14ac:dyDescent="0.4">
      <c r="A352" s="174"/>
      <c r="B352" s="170"/>
      <c r="C352" s="171"/>
      <c r="D352" s="172"/>
      <c r="E352" s="172"/>
      <c r="F352" s="172"/>
      <c r="G352" s="172"/>
      <c r="H352" s="157" t="s">
        <v>8</v>
      </c>
      <c r="I352" s="22">
        <v>909.11</v>
      </c>
      <c r="J352" s="22">
        <v>909.11</v>
      </c>
      <c r="K352" s="22"/>
      <c r="L352" s="22"/>
      <c r="M352" s="22"/>
      <c r="N352" s="170"/>
      <c r="O352" s="22">
        <v>906.71924999999999</v>
      </c>
      <c r="P352" s="13">
        <f t="shared" si="33"/>
        <v>99.737023022516524</v>
      </c>
      <c r="Q352" s="168"/>
      <c r="R352" s="163"/>
      <c r="S352" s="322"/>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c r="IW352" s="6"/>
      <c r="IX352" s="6"/>
      <c r="IY352" s="6"/>
      <c r="IZ352" s="6"/>
      <c r="JA352" s="6"/>
    </row>
    <row r="353" spans="1:261" s="7" customFormat="1" ht="172.2" customHeight="1" outlineLevel="1" x14ac:dyDescent="0.4">
      <c r="A353" s="175"/>
      <c r="B353" s="170"/>
      <c r="C353" s="171"/>
      <c r="D353" s="172"/>
      <c r="E353" s="172"/>
      <c r="F353" s="172"/>
      <c r="G353" s="172"/>
      <c r="H353" s="157" t="s">
        <v>9</v>
      </c>
      <c r="I353" s="22">
        <v>47.850000000000023</v>
      </c>
      <c r="J353" s="22">
        <v>47.850000000000023</v>
      </c>
      <c r="K353" s="22"/>
      <c r="L353" s="22"/>
      <c r="M353" s="22"/>
      <c r="N353" s="170"/>
      <c r="O353" s="22">
        <v>50.236640000000001</v>
      </c>
      <c r="P353" s="13">
        <f t="shared" si="33"/>
        <v>104.98775339602922</v>
      </c>
      <c r="Q353" s="168"/>
      <c r="R353" s="164"/>
      <c r="S353" s="322"/>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c r="IT353" s="6"/>
      <c r="IU353" s="6"/>
      <c r="IV353" s="6"/>
      <c r="IW353" s="6"/>
      <c r="IX353" s="6"/>
      <c r="IY353" s="6"/>
      <c r="IZ353" s="6"/>
      <c r="JA353" s="6"/>
    </row>
    <row r="354" spans="1:261" s="7" customFormat="1" ht="20.25" customHeight="1" outlineLevel="1" x14ac:dyDescent="0.4">
      <c r="A354" s="173" t="s">
        <v>589</v>
      </c>
      <c r="B354" s="170" t="s">
        <v>286</v>
      </c>
      <c r="C354" s="170" t="s">
        <v>310</v>
      </c>
      <c r="D354" s="172">
        <v>44371</v>
      </c>
      <c r="E354" s="172">
        <v>44561</v>
      </c>
      <c r="F354" s="172">
        <v>44371</v>
      </c>
      <c r="G354" s="172">
        <v>44561</v>
      </c>
      <c r="H354" s="157" t="s">
        <v>6</v>
      </c>
      <c r="I354" s="22">
        <v>645.91999999999996</v>
      </c>
      <c r="J354" s="22">
        <v>645.91999999999996</v>
      </c>
      <c r="K354" s="22"/>
      <c r="L354" s="22"/>
      <c r="M354" s="22"/>
      <c r="N354" s="170" t="s">
        <v>674</v>
      </c>
      <c r="O354" s="22">
        <f>O355+O356</f>
        <v>645.91943000000003</v>
      </c>
      <c r="P354" s="13">
        <f t="shared" si="33"/>
        <v>99.999911753777567</v>
      </c>
      <c r="Q354" s="168" t="s">
        <v>674</v>
      </c>
      <c r="R354" s="162" t="s">
        <v>730</v>
      </c>
      <c r="S354" s="322"/>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c r="IU354" s="6"/>
      <c r="IV354" s="6"/>
      <c r="IW354" s="6"/>
      <c r="IX354" s="6"/>
      <c r="IY354" s="6"/>
      <c r="IZ354" s="6"/>
      <c r="JA354" s="6"/>
    </row>
    <row r="355" spans="1:261" s="7" customFormat="1" ht="22.5" customHeight="1" outlineLevel="1" x14ac:dyDescent="0.4">
      <c r="A355" s="174"/>
      <c r="B355" s="170"/>
      <c r="C355" s="171"/>
      <c r="D355" s="172"/>
      <c r="E355" s="172"/>
      <c r="F355" s="172"/>
      <c r="G355" s="172"/>
      <c r="H355" s="157" t="s">
        <v>8</v>
      </c>
      <c r="I355" s="22">
        <v>613.62</v>
      </c>
      <c r="J355" s="22">
        <v>613.62</v>
      </c>
      <c r="K355" s="22"/>
      <c r="L355" s="22"/>
      <c r="M355" s="22"/>
      <c r="N355" s="170"/>
      <c r="O355" s="22">
        <v>613.62648999999999</v>
      </c>
      <c r="P355" s="13">
        <f t="shared" si="33"/>
        <v>100.00105765783383</v>
      </c>
      <c r="Q355" s="168"/>
      <c r="R355" s="163"/>
      <c r="S355" s="322"/>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c r="IU355" s="6"/>
      <c r="IV355" s="6"/>
      <c r="IW355" s="6"/>
      <c r="IX355" s="6"/>
      <c r="IY355" s="6"/>
      <c r="IZ355" s="6"/>
      <c r="JA355" s="6"/>
    </row>
    <row r="356" spans="1:261" s="7" customFormat="1" ht="175.2" customHeight="1" outlineLevel="1" x14ac:dyDescent="0.4">
      <c r="A356" s="175"/>
      <c r="B356" s="170"/>
      <c r="C356" s="171"/>
      <c r="D356" s="172"/>
      <c r="E356" s="172"/>
      <c r="F356" s="172"/>
      <c r="G356" s="172"/>
      <c r="H356" s="157" t="s">
        <v>9</v>
      </c>
      <c r="I356" s="22">
        <v>32.299999999999955</v>
      </c>
      <c r="J356" s="22">
        <v>32.299999999999955</v>
      </c>
      <c r="K356" s="22"/>
      <c r="L356" s="22"/>
      <c r="M356" s="22"/>
      <c r="N356" s="170"/>
      <c r="O356" s="22">
        <v>32.292940000000002</v>
      </c>
      <c r="P356" s="13">
        <f t="shared" si="33"/>
        <v>99.978142414860827</v>
      </c>
      <c r="Q356" s="168"/>
      <c r="R356" s="164"/>
      <c r="S356" s="322"/>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c r="IT356" s="6"/>
      <c r="IU356" s="6"/>
      <c r="IV356" s="6"/>
      <c r="IW356" s="6"/>
      <c r="IX356" s="6"/>
      <c r="IY356" s="6"/>
      <c r="IZ356" s="6"/>
      <c r="JA356" s="6"/>
    </row>
    <row r="357" spans="1:261" s="7" customFormat="1" ht="20.25" customHeight="1" outlineLevel="1" x14ac:dyDescent="0.4">
      <c r="A357" s="173" t="s">
        <v>590</v>
      </c>
      <c r="B357" s="170" t="s">
        <v>287</v>
      </c>
      <c r="C357" s="170" t="s">
        <v>310</v>
      </c>
      <c r="D357" s="172">
        <v>44371</v>
      </c>
      <c r="E357" s="172">
        <v>44561</v>
      </c>
      <c r="F357" s="172">
        <v>44371</v>
      </c>
      <c r="G357" s="172">
        <v>44561</v>
      </c>
      <c r="H357" s="157" t="s">
        <v>6</v>
      </c>
      <c r="I357" s="22">
        <v>934.13</v>
      </c>
      <c r="J357" s="22">
        <v>934.13</v>
      </c>
      <c r="K357" s="22"/>
      <c r="L357" s="22"/>
      <c r="M357" s="22"/>
      <c r="N357" s="170" t="s">
        <v>453</v>
      </c>
      <c r="O357" s="22">
        <f>O358+O359</f>
        <v>934.12879999999996</v>
      </c>
      <c r="P357" s="13">
        <f t="shared" si="33"/>
        <v>99.999871538222735</v>
      </c>
      <c r="Q357" s="168" t="s">
        <v>453</v>
      </c>
      <c r="R357" s="162" t="s">
        <v>730</v>
      </c>
      <c r="S357" s="322"/>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c r="IT357" s="6"/>
      <c r="IU357" s="6"/>
      <c r="IV357" s="6"/>
      <c r="IW357" s="6"/>
      <c r="IX357" s="6"/>
      <c r="IY357" s="6"/>
      <c r="IZ357" s="6"/>
      <c r="JA357" s="6"/>
    </row>
    <row r="358" spans="1:261" s="7" customFormat="1" ht="22.5" customHeight="1" outlineLevel="1" x14ac:dyDescent="0.4">
      <c r="A358" s="174"/>
      <c r="B358" s="170"/>
      <c r="C358" s="171"/>
      <c r="D358" s="172"/>
      <c r="E358" s="172"/>
      <c r="F358" s="172"/>
      <c r="G358" s="172"/>
      <c r="H358" s="157" t="s">
        <v>8</v>
      </c>
      <c r="I358" s="22">
        <v>887.42</v>
      </c>
      <c r="J358" s="22">
        <v>887.42</v>
      </c>
      <c r="K358" s="22"/>
      <c r="L358" s="22"/>
      <c r="M358" s="22"/>
      <c r="N358" s="170"/>
      <c r="O358" s="22">
        <v>887.42291</v>
      </c>
      <c r="P358" s="13">
        <f t="shared" si="33"/>
        <v>100.00032791688265</v>
      </c>
      <c r="Q358" s="168"/>
      <c r="R358" s="163"/>
      <c r="S358" s="322"/>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c r="IT358" s="6"/>
      <c r="IU358" s="6"/>
      <c r="IV358" s="6"/>
      <c r="IW358" s="6"/>
      <c r="IX358" s="6"/>
      <c r="IY358" s="6"/>
      <c r="IZ358" s="6"/>
      <c r="JA358" s="6"/>
    </row>
    <row r="359" spans="1:261" s="7" customFormat="1" ht="183.75" customHeight="1" outlineLevel="1" x14ac:dyDescent="0.4">
      <c r="A359" s="175"/>
      <c r="B359" s="170"/>
      <c r="C359" s="171"/>
      <c r="D359" s="172"/>
      <c r="E359" s="172"/>
      <c r="F359" s="172"/>
      <c r="G359" s="172"/>
      <c r="H359" s="157" t="s">
        <v>9</v>
      </c>
      <c r="I359" s="22">
        <v>46.710000000000036</v>
      </c>
      <c r="J359" s="22">
        <v>46.710000000000036</v>
      </c>
      <c r="K359" s="22"/>
      <c r="L359" s="22"/>
      <c r="M359" s="22"/>
      <c r="N359" s="170"/>
      <c r="O359" s="22">
        <v>46.705889999999997</v>
      </c>
      <c r="P359" s="13">
        <f t="shared" si="33"/>
        <v>99.991201027617123</v>
      </c>
      <c r="Q359" s="168"/>
      <c r="R359" s="164"/>
      <c r="S359" s="322"/>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6"/>
      <c r="IQ359" s="6"/>
      <c r="IR359" s="6"/>
      <c r="IS359" s="6"/>
      <c r="IT359" s="6"/>
      <c r="IU359" s="6"/>
      <c r="IV359" s="6"/>
      <c r="IW359" s="6"/>
      <c r="IX359" s="6"/>
      <c r="IY359" s="6"/>
      <c r="IZ359" s="6"/>
      <c r="JA359" s="6"/>
    </row>
    <row r="360" spans="1:261" s="7" customFormat="1" ht="20.25" customHeight="1" outlineLevel="1" x14ac:dyDescent="0.4">
      <c r="A360" s="173" t="s">
        <v>591</v>
      </c>
      <c r="B360" s="170" t="s">
        <v>554</v>
      </c>
      <c r="C360" s="170" t="s">
        <v>310</v>
      </c>
      <c r="D360" s="165">
        <v>44497</v>
      </c>
      <c r="E360" s="165">
        <v>44561</v>
      </c>
      <c r="F360" s="165">
        <v>44497</v>
      </c>
      <c r="G360" s="165">
        <v>44561</v>
      </c>
      <c r="H360" s="157" t="s">
        <v>6</v>
      </c>
      <c r="I360" s="22">
        <v>584.47</v>
      </c>
      <c r="J360" s="22">
        <v>584.47</v>
      </c>
      <c r="K360" s="22"/>
      <c r="L360" s="22"/>
      <c r="M360" s="22"/>
      <c r="N360" s="170" t="s">
        <v>675</v>
      </c>
      <c r="O360" s="22">
        <f>O361+O362</f>
        <v>584.46939999999995</v>
      </c>
      <c r="P360" s="13">
        <f t="shared" si="33"/>
        <v>99.999897342891842</v>
      </c>
      <c r="Q360" s="168" t="s">
        <v>675</v>
      </c>
      <c r="R360" s="162" t="s">
        <v>730</v>
      </c>
      <c r="S360" s="322"/>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c r="IU360" s="6"/>
      <c r="IV360" s="6"/>
      <c r="IW360" s="6"/>
      <c r="IX360" s="6"/>
      <c r="IY360" s="6"/>
      <c r="IZ360" s="6"/>
      <c r="JA360" s="6"/>
    </row>
    <row r="361" spans="1:261" s="7" customFormat="1" ht="22.5" customHeight="1" outlineLevel="1" x14ac:dyDescent="0.4">
      <c r="A361" s="174"/>
      <c r="B361" s="170"/>
      <c r="C361" s="171"/>
      <c r="D361" s="166"/>
      <c r="E361" s="166"/>
      <c r="F361" s="166"/>
      <c r="G361" s="166"/>
      <c r="H361" s="157" t="s">
        <v>8</v>
      </c>
      <c r="I361" s="22">
        <v>555.24</v>
      </c>
      <c r="J361" s="22">
        <v>555.24</v>
      </c>
      <c r="K361" s="22"/>
      <c r="L361" s="22"/>
      <c r="M361" s="22"/>
      <c r="N361" s="170"/>
      <c r="O361" s="22">
        <v>555.23942999999997</v>
      </c>
      <c r="P361" s="13">
        <f t="shared" si="33"/>
        <v>99.999897341690072</v>
      </c>
      <c r="Q361" s="168"/>
      <c r="R361" s="163"/>
      <c r="S361" s="322"/>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c r="IT361" s="6"/>
      <c r="IU361" s="6"/>
      <c r="IV361" s="6"/>
      <c r="IW361" s="6"/>
      <c r="IX361" s="6"/>
      <c r="IY361" s="6"/>
      <c r="IZ361" s="6"/>
      <c r="JA361" s="6"/>
    </row>
    <row r="362" spans="1:261" s="7" customFormat="1" ht="172.2" customHeight="1" outlineLevel="1" x14ac:dyDescent="0.4">
      <c r="A362" s="175"/>
      <c r="B362" s="170"/>
      <c r="C362" s="171"/>
      <c r="D362" s="167"/>
      <c r="E362" s="167"/>
      <c r="F362" s="167"/>
      <c r="G362" s="167"/>
      <c r="H362" s="157" t="s">
        <v>9</v>
      </c>
      <c r="I362" s="22">
        <v>29.230000000000018</v>
      </c>
      <c r="J362" s="22">
        <v>29.230000000000018</v>
      </c>
      <c r="K362" s="22"/>
      <c r="L362" s="22"/>
      <c r="M362" s="22"/>
      <c r="N362" s="170"/>
      <c r="O362" s="22">
        <v>29.229970000000002</v>
      </c>
      <c r="P362" s="13">
        <f t="shared" si="33"/>
        <v>99.999897365720088</v>
      </c>
      <c r="Q362" s="168"/>
      <c r="R362" s="164"/>
      <c r="S362" s="322"/>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c r="IU362" s="6"/>
      <c r="IV362" s="6"/>
      <c r="IW362" s="6"/>
      <c r="IX362" s="6"/>
      <c r="IY362" s="6"/>
      <c r="IZ362" s="6"/>
      <c r="JA362" s="6"/>
    </row>
    <row r="363" spans="1:261" s="7" customFormat="1" ht="20.25" customHeight="1" outlineLevel="1" x14ac:dyDescent="0.4">
      <c r="A363" s="173" t="s">
        <v>592</v>
      </c>
      <c r="B363" s="170" t="s">
        <v>696</v>
      </c>
      <c r="C363" s="170" t="s">
        <v>310</v>
      </c>
      <c r="D363" s="165">
        <v>44497</v>
      </c>
      <c r="E363" s="165">
        <v>44561</v>
      </c>
      <c r="F363" s="165">
        <v>44497</v>
      </c>
      <c r="G363" s="165">
        <v>44561</v>
      </c>
      <c r="H363" s="157" t="s">
        <v>6</v>
      </c>
      <c r="I363" s="22">
        <v>112.89</v>
      </c>
      <c r="J363" s="22">
        <v>112.89</v>
      </c>
      <c r="K363" s="22"/>
      <c r="L363" s="22"/>
      <c r="M363" s="22"/>
      <c r="N363" s="170" t="s">
        <v>676</v>
      </c>
      <c r="O363" s="22">
        <f>O364+O365</f>
        <v>112.88625999999999</v>
      </c>
      <c r="P363" s="13">
        <f t="shared" si="33"/>
        <v>99.996687040481874</v>
      </c>
      <c r="Q363" s="168" t="s">
        <v>676</v>
      </c>
      <c r="R363" s="162" t="s">
        <v>730</v>
      </c>
      <c r="S363" s="322"/>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c r="IU363" s="6"/>
      <c r="IV363" s="6"/>
      <c r="IW363" s="6"/>
      <c r="IX363" s="6"/>
      <c r="IY363" s="6"/>
      <c r="IZ363" s="6"/>
      <c r="JA363" s="6"/>
    </row>
    <row r="364" spans="1:261" s="7" customFormat="1" ht="22.5" customHeight="1" outlineLevel="1" x14ac:dyDescent="0.4">
      <c r="A364" s="174"/>
      <c r="B364" s="170"/>
      <c r="C364" s="171"/>
      <c r="D364" s="166"/>
      <c r="E364" s="166"/>
      <c r="F364" s="166"/>
      <c r="G364" s="166"/>
      <c r="H364" s="157" t="s">
        <v>8</v>
      </c>
      <c r="I364" s="22">
        <v>107.24</v>
      </c>
      <c r="J364" s="22">
        <v>107.24</v>
      </c>
      <c r="K364" s="22"/>
      <c r="L364" s="22"/>
      <c r="M364" s="22"/>
      <c r="N364" s="170"/>
      <c r="O364" s="22">
        <v>107.23683</v>
      </c>
      <c r="P364" s="13">
        <f t="shared" si="33"/>
        <v>99.997044013427825</v>
      </c>
      <c r="Q364" s="168"/>
      <c r="R364" s="163"/>
      <c r="S364" s="322"/>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c r="IW364" s="6"/>
      <c r="IX364" s="6"/>
      <c r="IY364" s="6"/>
      <c r="IZ364" s="6"/>
      <c r="JA364" s="6"/>
    </row>
    <row r="365" spans="1:261" s="7" customFormat="1" ht="185.4" customHeight="1" outlineLevel="1" x14ac:dyDescent="0.4">
      <c r="A365" s="175"/>
      <c r="B365" s="170"/>
      <c r="C365" s="171"/>
      <c r="D365" s="167"/>
      <c r="E365" s="167"/>
      <c r="F365" s="167"/>
      <c r="G365" s="167"/>
      <c r="H365" s="157" t="s">
        <v>9</v>
      </c>
      <c r="I365" s="22">
        <v>5.6500000000000057</v>
      </c>
      <c r="J365" s="22">
        <v>5.6500000000000057</v>
      </c>
      <c r="K365" s="22"/>
      <c r="L365" s="22"/>
      <c r="M365" s="22"/>
      <c r="N365" s="170"/>
      <c r="O365" s="22">
        <v>5.6494299999999997</v>
      </c>
      <c r="P365" s="13">
        <f t="shared" si="33"/>
        <v>99.989911504424683</v>
      </c>
      <c r="Q365" s="168"/>
      <c r="R365" s="164"/>
      <c r="S365" s="322"/>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c r="IU365" s="6"/>
      <c r="IV365" s="6"/>
      <c r="IW365" s="6"/>
      <c r="IX365" s="6"/>
      <c r="IY365" s="6"/>
      <c r="IZ365" s="6"/>
      <c r="JA365" s="6"/>
    </row>
    <row r="366" spans="1:261" s="7" customFormat="1" ht="20.25" customHeight="1" outlineLevel="1" x14ac:dyDescent="0.4">
      <c r="A366" s="173" t="s">
        <v>593</v>
      </c>
      <c r="B366" s="170" t="s">
        <v>555</v>
      </c>
      <c r="C366" s="170" t="s">
        <v>310</v>
      </c>
      <c r="D366" s="165">
        <v>44497</v>
      </c>
      <c r="E366" s="165">
        <v>44561</v>
      </c>
      <c r="F366" s="165">
        <v>44497</v>
      </c>
      <c r="G366" s="165">
        <v>44561</v>
      </c>
      <c r="H366" s="157" t="s">
        <v>6</v>
      </c>
      <c r="I366" s="22">
        <v>76.28</v>
      </c>
      <c r="J366" s="22">
        <v>76.28</v>
      </c>
      <c r="K366" s="22"/>
      <c r="L366" s="22"/>
      <c r="M366" s="22"/>
      <c r="N366" s="170" t="s">
        <v>677</v>
      </c>
      <c r="O366" s="22">
        <f>O367+O368</f>
        <v>76.28134</v>
      </c>
      <c r="P366" s="13">
        <f t="shared" si="33"/>
        <v>100.00175668589408</v>
      </c>
      <c r="Q366" s="168" t="s">
        <v>677</v>
      </c>
      <c r="R366" s="162" t="s">
        <v>730</v>
      </c>
      <c r="S366" s="322"/>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c r="IU366" s="6"/>
      <c r="IV366" s="6"/>
      <c r="IW366" s="6"/>
      <c r="IX366" s="6"/>
      <c r="IY366" s="6"/>
      <c r="IZ366" s="6"/>
      <c r="JA366" s="6"/>
    </row>
    <row r="367" spans="1:261" s="7" customFormat="1" ht="22.5" customHeight="1" outlineLevel="1" x14ac:dyDescent="0.4">
      <c r="A367" s="174"/>
      <c r="B367" s="170"/>
      <c r="C367" s="171"/>
      <c r="D367" s="166"/>
      <c r="E367" s="166"/>
      <c r="F367" s="166"/>
      <c r="G367" s="166"/>
      <c r="H367" s="157" t="s">
        <v>8</v>
      </c>
      <c r="I367" s="22">
        <v>72.459999999999994</v>
      </c>
      <c r="J367" s="22">
        <v>72.459999999999994</v>
      </c>
      <c r="K367" s="22"/>
      <c r="L367" s="22"/>
      <c r="M367" s="22"/>
      <c r="N367" s="170"/>
      <c r="O367" s="22">
        <v>72.461269999999999</v>
      </c>
      <c r="P367" s="13">
        <f t="shared" si="33"/>
        <v>100.00175269113996</v>
      </c>
      <c r="Q367" s="168"/>
      <c r="R367" s="163"/>
      <c r="S367" s="322"/>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c r="IU367" s="6"/>
      <c r="IV367" s="6"/>
      <c r="IW367" s="6"/>
      <c r="IX367" s="6"/>
      <c r="IY367" s="6"/>
      <c r="IZ367" s="6"/>
      <c r="JA367" s="6"/>
    </row>
    <row r="368" spans="1:261" s="7" customFormat="1" ht="177.6" customHeight="1" outlineLevel="1" x14ac:dyDescent="0.4">
      <c r="A368" s="175"/>
      <c r="B368" s="170"/>
      <c r="C368" s="171"/>
      <c r="D368" s="167"/>
      <c r="E368" s="167"/>
      <c r="F368" s="167"/>
      <c r="G368" s="167"/>
      <c r="H368" s="157" t="s">
        <v>9</v>
      </c>
      <c r="I368" s="22">
        <v>3.8200000000000074</v>
      </c>
      <c r="J368" s="22">
        <v>3.8200000000000074</v>
      </c>
      <c r="K368" s="22"/>
      <c r="L368" s="22"/>
      <c r="M368" s="22"/>
      <c r="N368" s="170"/>
      <c r="O368" s="22">
        <v>3.8200699999999999</v>
      </c>
      <c r="P368" s="13">
        <f t="shared" si="33"/>
        <v>100.0018324607328</v>
      </c>
      <c r="Q368" s="168"/>
      <c r="R368" s="164"/>
      <c r="S368" s="322"/>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c r="IU368" s="6"/>
      <c r="IV368" s="6"/>
      <c r="IW368" s="6"/>
      <c r="IX368" s="6"/>
      <c r="IY368" s="6"/>
      <c r="IZ368" s="6"/>
      <c r="JA368" s="6"/>
    </row>
    <row r="369" spans="1:261" s="7" customFormat="1" ht="20.25" customHeight="1" outlineLevel="1" x14ac:dyDescent="0.4">
      <c r="A369" s="173" t="s">
        <v>695</v>
      </c>
      <c r="B369" s="170" t="s">
        <v>556</v>
      </c>
      <c r="C369" s="170" t="s">
        <v>310</v>
      </c>
      <c r="D369" s="165">
        <v>44497</v>
      </c>
      <c r="E369" s="165">
        <v>44561</v>
      </c>
      <c r="F369" s="165">
        <v>44497</v>
      </c>
      <c r="G369" s="165">
        <v>44561</v>
      </c>
      <c r="H369" s="157" t="s">
        <v>6</v>
      </c>
      <c r="I369" s="22">
        <v>3599.62</v>
      </c>
      <c r="J369" s="22">
        <v>4746.82</v>
      </c>
      <c r="K369" s="22"/>
      <c r="L369" s="22"/>
      <c r="M369" s="22"/>
      <c r="N369" s="170" t="s">
        <v>678</v>
      </c>
      <c r="O369" s="22">
        <f>O370+O371</f>
        <v>3441.4445000000001</v>
      </c>
      <c r="P369" s="13">
        <f t="shared" si="33"/>
        <v>95.605772275962465</v>
      </c>
      <c r="Q369" s="168" t="s">
        <v>678</v>
      </c>
      <c r="R369" s="162" t="s">
        <v>730</v>
      </c>
      <c r="S369" s="322"/>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c r="IU369" s="6"/>
      <c r="IV369" s="6"/>
      <c r="IW369" s="6"/>
      <c r="IX369" s="6"/>
      <c r="IY369" s="6"/>
      <c r="IZ369" s="6"/>
      <c r="JA369" s="6"/>
    </row>
    <row r="370" spans="1:261" s="7" customFormat="1" ht="22.5" customHeight="1" outlineLevel="1" x14ac:dyDescent="0.4">
      <c r="A370" s="174"/>
      <c r="B370" s="170"/>
      <c r="C370" s="171"/>
      <c r="D370" s="166"/>
      <c r="E370" s="166"/>
      <c r="F370" s="166"/>
      <c r="G370" s="166"/>
      <c r="H370" s="157" t="s">
        <v>8</v>
      </c>
      <c r="I370" s="22">
        <v>3419.6499999999996</v>
      </c>
      <c r="J370" s="22">
        <v>4509.4799999999996</v>
      </c>
      <c r="K370" s="22"/>
      <c r="L370" s="22"/>
      <c r="M370" s="22"/>
      <c r="N370" s="170"/>
      <c r="O370" s="22">
        <v>3269.373</v>
      </c>
      <c r="P370" s="13">
        <f t="shared" si="33"/>
        <v>95.605485941543733</v>
      </c>
      <c r="Q370" s="168"/>
      <c r="R370" s="163"/>
      <c r="S370" s="322"/>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6"/>
      <c r="IQ370" s="6"/>
      <c r="IR370" s="6"/>
      <c r="IS370" s="6"/>
      <c r="IT370" s="6"/>
      <c r="IU370" s="6"/>
      <c r="IV370" s="6"/>
      <c r="IW370" s="6"/>
      <c r="IX370" s="6"/>
      <c r="IY370" s="6"/>
      <c r="IZ370" s="6"/>
      <c r="JA370" s="6"/>
    </row>
    <row r="371" spans="1:261" s="7" customFormat="1" ht="180.6" customHeight="1" outlineLevel="1" x14ac:dyDescent="0.4">
      <c r="A371" s="175"/>
      <c r="B371" s="170"/>
      <c r="C371" s="171"/>
      <c r="D371" s="167"/>
      <c r="E371" s="167"/>
      <c r="F371" s="167"/>
      <c r="G371" s="167"/>
      <c r="H371" s="157" t="s">
        <v>9</v>
      </c>
      <c r="I371" s="22">
        <v>179.97000000000025</v>
      </c>
      <c r="J371" s="22">
        <v>237.34000000000015</v>
      </c>
      <c r="K371" s="22"/>
      <c r="L371" s="22"/>
      <c r="M371" s="22"/>
      <c r="N371" s="170"/>
      <c r="O371" s="22">
        <v>172.07149999999999</v>
      </c>
      <c r="P371" s="13">
        <f t="shared" si="33"/>
        <v>95.611212979940959</v>
      </c>
      <c r="Q371" s="168"/>
      <c r="R371" s="164"/>
      <c r="S371" s="322"/>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6"/>
      <c r="IQ371" s="6"/>
      <c r="IR371" s="6"/>
      <c r="IS371" s="6"/>
      <c r="IT371" s="6"/>
      <c r="IU371" s="6"/>
      <c r="IV371" s="6"/>
      <c r="IW371" s="6"/>
      <c r="IX371" s="6"/>
      <c r="IY371" s="6"/>
      <c r="IZ371" s="6"/>
      <c r="JA371" s="6"/>
    </row>
    <row r="372" spans="1:261" s="7" customFormat="1" ht="20.25" customHeight="1" outlineLevel="1" x14ac:dyDescent="0.4">
      <c r="A372" s="173" t="s">
        <v>697</v>
      </c>
      <c r="B372" s="170" t="s">
        <v>699</v>
      </c>
      <c r="C372" s="170" t="s">
        <v>310</v>
      </c>
      <c r="D372" s="165">
        <v>44497</v>
      </c>
      <c r="E372" s="165">
        <v>44561</v>
      </c>
      <c r="F372" s="165">
        <v>44497</v>
      </c>
      <c r="G372" s="165">
        <v>44561</v>
      </c>
      <c r="H372" s="157" t="s">
        <v>6</v>
      </c>
      <c r="I372" s="22">
        <v>573.9</v>
      </c>
      <c r="J372" s="22"/>
      <c r="K372" s="22"/>
      <c r="L372" s="22"/>
      <c r="M372" s="22"/>
      <c r="N372" s="170"/>
      <c r="O372" s="22">
        <f>O373+O374</f>
        <v>573.9</v>
      </c>
      <c r="P372" s="13">
        <f t="shared" si="33"/>
        <v>100</v>
      </c>
      <c r="Q372" s="168" t="s">
        <v>764</v>
      </c>
      <c r="R372" s="162" t="s">
        <v>730</v>
      </c>
      <c r="S372" s="322"/>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c r="IU372" s="6"/>
      <c r="IV372" s="6"/>
      <c r="IW372" s="6"/>
      <c r="IX372" s="6"/>
      <c r="IY372" s="6"/>
      <c r="IZ372" s="6"/>
      <c r="JA372" s="6"/>
    </row>
    <row r="373" spans="1:261" s="7" customFormat="1" ht="22.5" customHeight="1" outlineLevel="1" x14ac:dyDescent="0.4">
      <c r="A373" s="174"/>
      <c r="B373" s="170"/>
      <c r="C373" s="171"/>
      <c r="D373" s="166"/>
      <c r="E373" s="166"/>
      <c r="F373" s="166"/>
      <c r="G373" s="166"/>
      <c r="H373" s="157" t="s">
        <v>8</v>
      </c>
      <c r="I373" s="22">
        <v>545.20000000000005</v>
      </c>
      <c r="J373" s="22"/>
      <c r="K373" s="22"/>
      <c r="L373" s="22"/>
      <c r="M373" s="22"/>
      <c r="N373" s="170"/>
      <c r="O373" s="22">
        <v>545.20511999999997</v>
      </c>
      <c r="P373" s="13">
        <f t="shared" si="33"/>
        <v>100.0009391049156</v>
      </c>
      <c r="Q373" s="168"/>
      <c r="R373" s="163"/>
      <c r="S373" s="322"/>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c r="IT373" s="6"/>
      <c r="IU373" s="6"/>
      <c r="IV373" s="6"/>
      <c r="IW373" s="6"/>
      <c r="IX373" s="6"/>
      <c r="IY373" s="6"/>
      <c r="IZ373" s="6"/>
      <c r="JA373" s="6"/>
    </row>
    <row r="374" spans="1:261" s="7" customFormat="1" ht="177.6" customHeight="1" outlineLevel="1" x14ac:dyDescent="0.4">
      <c r="A374" s="175"/>
      <c r="B374" s="170"/>
      <c r="C374" s="171"/>
      <c r="D374" s="167"/>
      <c r="E374" s="167"/>
      <c r="F374" s="167"/>
      <c r="G374" s="167"/>
      <c r="H374" s="157" t="s">
        <v>9</v>
      </c>
      <c r="I374" s="22">
        <f>I372-I373</f>
        <v>28.699999999999932</v>
      </c>
      <c r="J374" s="22"/>
      <c r="K374" s="22"/>
      <c r="L374" s="22"/>
      <c r="M374" s="22"/>
      <c r="N374" s="170"/>
      <c r="O374" s="22">
        <v>28.694880000000001</v>
      </c>
      <c r="P374" s="13">
        <f t="shared" si="33"/>
        <v>99.982160278745894</v>
      </c>
      <c r="Q374" s="168"/>
      <c r="R374" s="164"/>
      <c r="S374" s="322"/>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c r="IW374" s="6"/>
      <c r="IX374" s="6"/>
      <c r="IY374" s="6"/>
      <c r="IZ374" s="6"/>
      <c r="JA374" s="6"/>
    </row>
    <row r="375" spans="1:261" s="7" customFormat="1" ht="20.25" customHeight="1" outlineLevel="1" x14ac:dyDescent="0.4">
      <c r="A375" s="173" t="s">
        <v>698</v>
      </c>
      <c r="B375" s="170" t="s">
        <v>700</v>
      </c>
      <c r="C375" s="170" t="s">
        <v>310</v>
      </c>
      <c r="D375" s="165">
        <v>44497</v>
      </c>
      <c r="E375" s="165">
        <v>44561</v>
      </c>
      <c r="F375" s="165">
        <v>44497</v>
      </c>
      <c r="G375" s="165">
        <v>44561</v>
      </c>
      <c r="H375" s="157" t="s">
        <v>6</v>
      </c>
      <c r="I375" s="22">
        <v>573.29999999999995</v>
      </c>
      <c r="J375" s="22"/>
      <c r="K375" s="22"/>
      <c r="L375" s="22"/>
      <c r="M375" s="22"/>
      <c r="N375" s="170"/>
      <c r="O375" s="22">
        <f>O376+O377</f>
        <v>573.30000000000007</v>
      </c>
      <c r="P375" s="13">
        <f t="shared" si="33"/>
        <v>100.00000000000003</v>
      </c>
      <c r="Q375" s="168" t="s">
        <v>765</v>
      </c>
      <c r="R375" s="162" t="s">
        <v>730</v>
      </c>
      <c r="S375" s="322"/>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c r="IU375" s="6"/>
      <c r="IV375" s="6"/>
      <c r="IW375" s="6"/>
      <c r="IX375" s="6"/>
      <c r="IY375" s="6"/>
      <c r="IZ375" s="6"/>
      <c r="JA375" s="6"/>
    </row>
    <row r="376" spans="1:261" s="7" customFormat="1" ht="22.5" customHeight="1" outlineLevel="1" x14ac:dyDescent="0.4">
      <c r="A376" s="174"/>
      <c r="B376" s="170"/>
      <c r="C376" s="171"/>
      <c r="D376" s="166"/>
      <c r="E376" s="166"/>
      <c r="F376" s="166"/>
      <c r="G376" s="166"/>
      <c r="H376" s="157" t="s">
        <v>8</v>
      </c>
      <c r="I376" s="22">
        <v>544.63</v>
      </c>
      <c r="J376" s="22"/>
      <c r="K376" s="22"/>
      <c r="L376" s="22"/>
      <c r="M376" s="22"/>
      <c r="N376" s="170"/>
      <c r="O376" s="22">
        <v>544.63512000000003</v>
      </c>
      <c r="P376" s="13">
        <f t="shared" si="33"/>
        <v>100.00094008776601</v>
      </c>
      <c r="Q376" s="168"/>
      <c r="R376" s="163"/>
      <c r="S376" s="322"/>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c r="IU376" s="6"/>
      <c r="IV376" s="6"/>
      <c r="IW376" s="6"/>
      <c r="IX376" s="6"/>
      <c r="IY376" s="6"/>
      <c r="IZ376" s="6"/>
      <c r="JA376" s="6"/>
    </row>
    <row r="377" spans="1:261" s="7" customFormat="1" ht="178.95" customHeight="1" outlineLevel="1" x14ac:dyDescent="0.4">
      <c r="A377" s="175"/>
      <c r="B377" s="170"/>
      <c r="C377" s="171"/>
      <c r="D377" s="167"/>
      <c r="E377" s="167"/>
      <c r="F377" s="167"/>
      <c r="G377" s="167"/>
      <c r="H377" s="157" t="s">
        <v>9</v>
      </c>
      <c r="I377" s="22">
        <f>I375-I376</f>
        <v>28.669999999999959</v>
      </c>
      <c r="J377" s="22"/>
      <c r="K377" s="22"/>
      <c r="L377" s="22"/>
      <c r="M377" s="22"/>
      <c r="N377" s="170"/>
      <c r="O377" s="22">
        <v>28.66488</v>
      </c>
      <c r="P377" s="13">
        <f t="shared" si="33"/>
        <v>99.982141611440682</v>
      </c>
      <c r="Q377" s="168"/>
      <c r="R377" s="164"/>
      <c r="S377" s="322"/>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c r="IU377" s="6"/>
      <c r="IV377" s="6"/>
      <c r="IW377" s="6"/>
      <c r="IX377" s="6"/>
      <c r="IY377" s="6"/>
      <c r="IZ377" s="6"/>
      <c r="JA377" s="6"/>
    </row>
    <row r="378" spans="1:261" s="50" customFormat="1" ht="139.94999999999999" customHeight="1" outlineLevel="1" x14ac:dyDescent="0.4">
      <c r="A378" s="139" t="s">
        <v>421</v>
      </c>
      <c r="B378" s="111" t="s">
        <v>312</v>
      </c>
      <c r="C378" s="117" t="s">
        <v>288</v>
      </c>
      <c r="D378" s="112">
        <v>44197</v>
      </c>
      <c r="E378" s="112">
        <v>44561</v>
      </c>
      <c r="F378" s="112">
        <v>44197</v>
      </c>
      <c r="G378" s="112">
        <v>44561</v>
      </c>
      <c r="H378" s="157" t="s">
        <v>10</v>
      </c>
      <c r="I378" s="22" t="s">
        <v>11</v>
      </c>
      <c r="J378" s="22" t="s">
        <v>11</v>
      </c>
      <c r="K378" s="22" t="s">
        <v>11</v>
      </c>
      <c r="L378" s="22" t="s">
        <v>11</v>
      </c>
      <c r="M378" s="22" t="s">
        <v>11</v>
      </c>
      <c r="N378" s="22" t="s">
        <v>11</v>
      </c>
      <c r="O378" s="22" t="s">
        <v>11</v>
      </c>
      <c r="P378" s="22" t="s">
        <v>11</v>
      </c>
      <c r="Q378" s="113" t="s">
        <v>314</v>
      </c>
      <c r="R378" s="17" t="s">
        <v>730</v>
      </c>
      <c r="S378" s="321"/>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c r="HT378" s="4"/>
      <c r="HU378" s="4"/>
      <c r="HV378" s="4"/>
      <c r="HW378" s="4"/>
      <c r="HX378" s="4"/>
      <c r="HY378" s="4"/>
      <c r="HZ378" s="4"/>
      <c r="IA378" s="4"/>
      <c r="IB378" s="4"/>
      <c r="IC378" s="4"/>
      <c r="ID378" s="4"/>
      <c r="IE378" s="4"/>
      <c r="IF378" s="4"/>
      <c r="IG378" s="4"/>
      <c r="IH378" s="4"/>
      <c r="II378" s="4"/>
      <c r="IJ378" s="4"/>
      <c r="IK378" s="4"/>
      <c r="IL378" s="4"/>
      <c r="IM378" s="4"/>
      <c r="IN378" s="4"/>
      <c r="IO378" s="4"/>
      <c r="IP378" s="4"/>
      <c r="IQ378" s="4"/>
      <c r="IR378" s="4"/>
      <c r="IS378" s="4"/>
      <c r="IT378" s="4"/>
      <c r="IU378" s="4"/>
      <c r="IV378" s="4"/>
      <c r="IW378" s="4"/>
      <c r="IX378" s="4"/>
      <c r="IY378" s="4"/>
      <c r="IZ378" s="4"/>
      <c r="JA378" s="4"/>
    </row>
    <row r="379" spans="1:261" s="7" customFormat="1" ht="128.4" hidden="1" customHeight="1" outlineLevel="1" x14ac:dyDescent="0.4">
      <c r="A379" s="220" t="s">
        <v>421</v>
      </c>
      <c r="B379" s="312" t="s">
        <v>217</v>
      </c>
      <c r="C379" s="136" t="s">
        <v>220</v>
      </c>
      <c r="D379" s="55">
        <v>44245</v>
      </c>
      <c r="E379" s="137">
        <v>44561</v>
      </c>
      <c r="F379" s="137"/>
      <c r="G379" s="137"/>
      <c r="H379" s="51" t="s">
        <v>10</v>
      </c>
      <c r="I379" s="160" t="s">
        <v>11</v>
      </c>
      <c r="J379" s="160"/>
      <c r="K379" s="160"/>
      <c r="L379" s="160"/>
      <c r="M379" s="160"/>
      <c r="N379" s="160"/>
      <c r="O379" s="160"/>
      <c r="P379" s="13" t="e">
        <f t="shared" si="33"/>
        <v>#VALUE!</v>
      </c>
      <c r="Q379" s="295" t="s">
        <v>221</v>
      </c>
      <c r="R379" s="17">
        <v>1</v>
      </c>
      <c r="S379" s="322"/>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c r="IW379" s="6"/>
      <c r="IX379" s="6"/>
      <c r="IY379" s="6"/>
      <c r="IZ379" s="6"/>
      <c r="JA379" s="6"/>
    </row>
    <row r="380" spans="1:261" s="7" customFormat="1" ht="87" hidden="1" customHeight="1" outlineLevel="1" x14ac:dyDescent="0.4">
      <c r="A380" s="223"/>
      <c r="B380" s="313"/>
      <c r="C380" s="156"/>
      <c r="D380" s="55">
        <v>43944</v>
      </c>
      <c r="E380" s="137">
        <v>44075</v>
      </c>
      <c r="F380" s="137"/>
      <c r="G380" s="137"/>
      <c r="H380" s="51" t="s">
        <v>8</v>
      </c>
      <c r="I380" s="160"/>
      <c r="J380" s="160"/>
      <c r="K380" s="160"/>
      <c r="L380" s="160"/>
      <c r="M380" s="160"/>
      <c r="N380" s="160"/>
      <c r="O380" s="160"/>
      <c r="P380" s="13" t="e">
        <f t="shared" si="33"/>
        <v>#DIV/0!</v>
      </c>
      <c r="Q380" s="314"/>
      <c r="R380" s="17">
        <v>1</v>
      </c>
      <c r="S380" s="322"/>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c r="IU380" s="6"/>
      <c r="IV380" s="6"/>
      <c r="IW380" s="6"/>
      <c r="IX380" s="6"/>
      <c r="IY380" s="6"/>
      <c r="IZ380" s="6"/>
      <c r="JA380" s="6"/>
    </row>
    <row r="381" spans="1:261" s="7" customFormat="1" ht="103.95" hidden="1" customHeight="1" outlineLevel="1" x14ac:dyDescent="0.4">
      <c r="A381" s="151" t="s">
        <v>422</v>
      </c>
      <c r="B381" s="146" t="s">
        <v>226</v>
      </c>
      <c r="C381" s="156" t="s">
        <v>220</v>
      </c>
      <c r="D381" s="137">
        <v>44245</v>
      </c>
      <c r="E381" s="137">
        <v>44561</v>
      </c>
      <c r="F381" s="137"/>
      <c r="G381" s="137"/>
      <c r="H381" s="51" t="s">
        <v>8</v>
      </c>
      <c r="I381" s="160"/>
      <c r="J381" s="160"/>
      <c r="K381" s="160"/>
      <c r="L381" s="160"/>
      <c r="M381" s="160"/>
      <c r="N381" s="160"/>
      <c r="O381" s="160"/>
      <c r="P381" s="13" t="e">
        <f t="shared" si="33"/>
        <v>#DIV/0!</v>
      </c>
      <c r="Q381" s="150" t="s">
        <v>219</v>
      </c>
      <c r="R381" s="17">
        <v>1</v>
      </c>
      <c r="S381" s="322"/>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6"/>
      <c r="IQ381" s="6"/>
      <c r="IR381" s="6"/>
      <c r="IS381" s="6"/>
      <c r="IT381" s="6"/>
      <c r="IU381" s="6"/>
      <c r="IV381" s="6"/>
      <c r="IW381" s="6"/>
      <c r="IX381" s="6"/>
      <c r="IY381" s="6"/>
      <c r="IZ381" s="6"/>
      <c r="JA381" s="6"/>
    </row>
    <row r="382" spans="1:261" s="7" customFormat="1" ht="150" hidden="1" customHeight="1" outlineLevel="1" x14ac:dyDescent="0.4">
      <c r="A382" s="151" t="s">
        <v>421</v>
      </c>
      <c r="B382" s="135" t="s">
        <v>312</v>
      </c>
      <c r="C382" s="135" t="s">
        <v>313</v>
      </c>
      <c r="D382" s="137">
        <v>44197</v>
      </c>
      <c r="E382" s="137">
        <v>44227</v>
      </c>
      <c r="F382" s="137"/>
      <c r="G382" s="137"/>
      <c r="H382" s="51" t="s">
        <v>10</v>
      </c>
      <c r="I382" s="160" t="s">
        <v>11</v>
      </c>
      <c r="J382" s="160"/>
      <c r="K382" s="160"/>
      <c r="L382" s="160"/>
      <c r="M382" s="160"/>
      <c r="N382" s="160"/>
      <c r="O382" s="160"/>
      <c r="P382" s="13" t="e">
        <f t="shared" si="33"/>
        <v>#VALUE!</v>
      </c>
      <c r="Q382" s="145" t="s">
        <v>314</v>
      </c>
      <c r="R382" s="17">
        <v>1</v>
      </c>
      <c r="S382" s="322"/>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c r="IT382" s="6"/>
      <c r="IU382" s="6"/>
      <c r="IV382" s="6"/>
      <c r="IW382" s="6"/>
      <c r="IX382" s="6"/>
      <c r="IY382" s="6"/>
      <c r="IZ382" s="6"/>
      <c r="JA382" s="6"/>
    </row>
    <row r="383" spans="1:261" s="5" customFormat="1" ht="28.5" customHeight="1" outlineLevel="1" x14ac:dyDescent="0.4">
      <c r="A383" s="240" t="s">
        <v>423</v>
      </c>
      <c r="B383" s="170" t="s">
        <v>98</v>
      </c>
      <c r="C383" s="170" t="s">
        <v>487</v>
      </c>
      <c r="D383" s="172">
        <v>44197</v>
      </c>
      <c r="E383" s="172">
        <v>44561</v>
      </c>
      <c r="F383" s="165">
        <v>44197</v>
      </c>
      <c r="G383" s="165">
        <v>44561</v>
      </c>
      <c r="H383" s="157" t="s">
        <v>6</v>
      </c>
      <c r="I383" s="22">
        <f>I389</f>
        <v>136382.72581999999</v>
      </c>
      <c r="J383" s="22">
        <f t="shared" ref="J383:O383" si="34">J389</f>
        <v>0</v>
      </c>
      <c r="K383" s="22">
        <f t="shared" si="34"/>
        <v>-10343.5</v>
      </c>
      <c r="L383" s="22">
        <f t="shared" si="34"/>
        <v>18439.750000000004</v>
      </c>
      <c r="M383" s="22">
        <f t="shared" si="34"/>
        <v>17536.575820000005</v>
      </c>
      <c r="N383" s="22">
        <f t="shared" si="34"/>
        <v>110749.9</v>
      </c>
      <c r="O383" s="22">
        <f t="shared" si="34"/>
        <v>18342.900000000001</v>
      </c>
      <c r="P383" s="13">
        <f t="shared" si="33"/>
        <v>13.449577202474487</v>
      </c>
      <c r="Q383" s="315"/>
      <c r="R383" s="162"/>
      <c r="S383" s="321"/>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c r="HT383" s="4"/>
      <c r="HU383" s="4"/>
      <c r="HV383" s="4"/>
      <c r="HW383" s="4"/>
      <c r="HX383" s="4"/>
      <c r="HY383" s="4"/>
      <c r="HZ383" s="4"/>
      <c r="IA383" s="4"/>
      <c r="IB383" s="4"/>
      <c r="IC383" s="4"/>
      <c r="ID383" s="4"/>
      <c r="IE383" s="4"/>
      <c r="IF383" s="4"/>
      <c r="IG383" s="4"/>
      <c r="IH383" s="4"/>
      <c r="II383" s="4"/>
      <c r="IJ383" s="4"/>
      <c r="IK383" s="4"/>
      <c r="IL383" s="4"/>
      <c r="IM383" s="4"/>
      <c r="IN383" s="4"/>
      <c r="IO383" s="4"/>
      <c r="IP383" s="4"/>
      <c r="IQ383" s="4"/>
      <c r="IR383" s="4"/>
      <c r="IS383" s="4"/>
      <c r="IT383" s="4"/>
      <c r="IU383" s="4"/>
      <c r="IV383" s="4"/>
      <c r="IW383" s="4"/>
      <c r="IX383" s="4"/>
      <c r="IY383" s="4"/>
      <c r="IZ383" s="4"/>
      <c r="JA383" s="4"/>
    </row>
    <row r="384" spans="1:261" s="5" customFormat="1" ht="28.5" customHeight="1" outlineLevel="1" x14ac:dyDescent="0.4">
      <c r="A384" s="240"/>
      <c r="B384" s="170"/>
      <c r="C384" s="171"/>
      <c r="D384" s="172"/>
      <c r="E384" s="172"/>
      <c r="F384" s="166"/>
      <c r="G384" s="166"/>
      <c r="H384" s="157" t="s">
        <v>7</v>
      </c>
      <c r="I384" s="22">
        <f>I390</f>
        <v>0</v>
      </c>
      <c r="J384" s="22">
        <f t="shared" ref="J384:O384" si="35">J390</f>
        <v>0</v>
      </c>
      <c r="K384" s="22">
        <f t="shared" si="35"/>
        <v>0</v>
      </c>
      <c r="L384" s="22">
        <f t="shared" si="35"/>
        <v>0</v>
      </c>
      <c r="M384" s="22">
        <f t="shared" si="35"/>
        <v>0</v>
      </c>
      <c r="N384" s="22">
        <f t="shared" si="35"/>
        <v>0</v>
      </c>
      <c r="O384" s="22">
        <f t="shared" si="35"/>
        <v>0</v>
      </c>
      <c r="P384" s="13">
        <v>0</v>
      </c>
      <c r="Q384" s="316"/>
      <c r="R384" s="163"/>
      <c r="S384" s="321"/>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c r="IF384" s="4"/>
      <c r="IG384" s="4"/>
      <c r="IH384" s="4"/>
      <c r="II384" s="4"/>
      <c r="IJ384" s="4"/>
      <c r="IK384" s="4"/>
      <c r="IL384" s="4"/>
      <c r="IM384" s="4"/>
      <c r="IN384" s="4"/>
      <c r="IO384" s="4"/>
      <c r="IP384" s="4"/>
      <c r="IQ384" s="4"/>
      <c r="IR384" s="4"/>
      <c r="IS384" s="4"/>
      <c r="IT384" s="4"/>
      <c r="IU384" s="4"/>
      <c r="IV384" s="4"/>
      <c r="IW384" s="4"/>
      <c r="IX384" s="4"/>
      <c r="IY384" s="4"/>
      <c r="IZ384" s="4"/>
      <c r="JA384" s="4"/>
    </row>
    <row r="385" spans="1:261" s="5" customFormat="1" ht="28.5" customHeight="1" outlineLevel="1" x14ac:dyDescent="0.4">
      <c r="A385" s="240"/>
      <c r="B385" s="170"/>
      <c r="C385" s="171"/>
      <c r="D385" s="172"/>
      <c r="E385" s="172"/>
      <c r="F385" s="166"/>
      <c r="G385" s="166"/>
      <c r="H385" s="157" t="s">
        <v>8</v>
      </c>
      <c r="I385" s="22">
        <f>I391</f>
        <v>72948</v>
      </c>
      <c r="J385" s="22">
        <f t="shared" ref="J385:O385" si="36">J391</f>
        <v>0</v>
      </c>
      <c r="K385" s="22">
        <f t="shared" si="36"/>
        <v>-10240.1</v>
      </c>
      <c r="L385" s="22">
        <f t="shared" si="36"/>
        <v>18255.300000000003</v>
      </c>
      <c r="M385" s="22">
        <f t="shared" si="36"/>
        <v>25184.300000000003</v>
      </c>
      <c r="N385" s="22">
        <f t="shared" si="36"/>
        <v>39748.5</v>
      </c>
      <c r="O385" s="22">
        <f t="shared" si="36"/>
        <v>17900.900000000001</v>
      </c>
      <c r="P385" s="13">
        <f t="shared" si="33"/>
        <v>24.539260843340465</v>
      </c>
      <c r="Q385" s="316"/>
      <c r="R385" s="163"/>
      <c r="S385" s="321"/>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c r="HT385" s="4"/>
      <c r="HU385" s="4"/>
      <c r="HV385" s="4"/>
      <c r="HW385" s="4"/>
      <c r="HX385" s="4"/>
      <c r="HY385" s="4"/>
      <c r="HZ385" s="4"/>
      <c r="IA385" s="4"/>
      <c r="IB385" s="4"/>
      <c r="IC385" s="4"/>
      <c r="ID385" s="4"/>
      <c r="IE385" s="4"/>
      <c r="IF385" s="4"/>
      <c r="IG385" s="4"/>
      <c r="IH385" s="4"/>
      <c r="II385" s="4"/>
      <c r="IJ385" s="4"/>
      <c r="IK385" s="4"/>
      <c r="IL385" s="4"/>
      <c r="IM385" s="4"/>
      <c r="IN385" s="4"/>
      <c r="IO385" s="4"/>
      <c r="IP385" s="4"/>
      <c r="IQ385" s="4"/>
      <c r="IR385" s="4"/>
      <c r="IS385" s="4"/>
      <c r="IT385" s="4"/>
      <c r="IU385" s="4"/>
      <c r="IV385" s="4"/>
      <c r="IW385" s="4"/>
      <c r="IX385" s="4"/>
      <c r="IY385" s="4"/>
      <c r="IZ385" s="4"/>
      <c r="JA385" s="4"/>
    </row>
    <row r="386" spans="1:261" s="5" customFormat="1" ht="21" outlineLevel="1" x14ac:dyDescent="0.4">
      <c r="A386" s="240"/>
      <c r="B386" s="170"/>
      <c r="C386" s="171"/>
      <c r="D386" s="172"/>
      <c r="E386" s="172"/>
      <c r="F386" s="166"/>
      <c r="G386" s="166"/>
      <c r="H386" s="157" t="s">
        <v>9</v>
      </c>
      <c r="I386" s="22">
        <f>I392</f>
        <v>998.04699999999991</v>
      </c>
      <c r="J386" s="22">
        <f t="shared" ref="J386:O386" si="37">J392</f>
        <v>0</v>
      </c>
      <c r="K386" s="22">
        <f t="shared" si="37"/>
        <v>-103.4</v>
      </c>
      <c r="L386" s="22">
        <f t="shared" si="37"/>
        <v>184.45</v>
      </c>
      <c r="M386" s="22">
        <f t="shared" si="37"/>
        <v>515.59699999999998</v>
      </c>
      <c r="N386" s="22">
        <f t="shared" si="37"/>
        <v>401.4</v>
      </c>
      <c r="O386" s="22">
        <f t="shared" si="37"/>
        <v>442</v>
      </c>
      <c r="P386" s="13">
        <f t="shared" si="33"/>
        <v>44.286491517934529</v>
      </c>
      <c r="Q386" s="316"/>
      <c r="R386" s="163"/>
      <c r="S386" s="321"/>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c r="IF386" s="4"/>
      <c r="IG386" s="4"/>
      <c r="IH386" s="4"/>
      <c r="II386" s="4"/>
      <c r="IJ386" s="4"/>
      <c r="IK386" s="4"/>
      <c r="IL386" s="4"/>
      <c r="IM386" s="4"/>
      <c r="IN386" s="4"/>
      <c r="IO386" s="4"/>
      <c r="IP386" s="4"/>
      <c r="IQ386" s="4"/>
      <c r="IR386" s="4"/>
      <c r="IS386" s="4"/>
      <c r="IT386" s="4"/>
      <c r="IU386" s="4"/>
      <c r="IV386" s="4"/>
      <c r="IW386" s="4"/>
      <c r="IX386" s="4"/>
      <c r="IY386" s="4"/>
      <c r="IZ386" s="4"/>
      <c r="JA386" s="4"/>
    </row>
    <row r="387" spans="1:261" s="5" customFormat="1" ht="28.5" customHeight="1" outlineLevel="1" x14ac:dyDescent="0.4">
      <c r="A387" s="243"/>
      <c r="B387" s="171"/>
      <c r="C387" s="171"/>
      <c r="D387" s="243"/>
      <c r="E387" s="243"/>
      <c r="F387" s="167"/>
      <c r="G387" s="167"/>
      <c r="H387" s="157" t="s">
        <v>131</v>
      </c>
      <c r="I387" s="22">
        <f>I393</f>
        <v>62436.678820000001</v>
      </c>
      <c r="J387" s="22">
        <f t="shared" ref="J387:O387" si="38">J393</f>
        <v>0</v>
      </c>
      <c r="K387" s="22">
        <f t="shared" si="38"/>
        <v>0</v>
      </c>
      <c r="L387" s="22">
        <f t="shared" si="38"/>
        <v>0</v>
      </c>
      <c r="M387" s="22">
        <f t="shared" si="38"/>
        <v>-8163.321179999999</v>
      </c>
      <c r="N387" s="22">
        <f t="shared" si="38"/>
        <v>70600</v>
      </c>
      <c r="O387" s="22">
        <f t="shared" si="38"/>
        <v>0</v>
      </c>
      <c r="P387" s="13">
        <f t="shared" si="33"/>
        <v>0</v>
      </c>
      <c r="Q387" s="317"/>
      <c r="R387" s="164"/>
      <c r="S387" s="321"/>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c r="IL387" s="4"/>
      <c r="IM387" s="4"/>
      <c r="IN387" s="4"/>
      <c r="IO387" s="4"/>
      <c r="IP387" s="4"/>
      <c r="IQ387" s="4"/>
      <c r="IR387" s="4"/>
      <c r="IS387" s="4"/>
      <c r="IT387" s="4"/>
      <c r="IU387" s="4"/>
      <c r="IV387" s="4"/>
      <c r="IW387" s="4"/>
      <c r="IX387" s="4"/>
      <c r="IY387" s="4"/>
      <c r="IZ387" s="4"/>
      <c r="JA387" s="4"/>
    </row>
    <row r="388" spans="1:261" s="5" customFormat="1" ht="204" customHeight="1" outlineLevel="1" x14ac:dyDescent="0.4">
      <c r="A388" s="139" t="s">
        <v>424</v>
      </c>
      <c r="B388" s="111" t="s">
        <v>99</v>
      </c>
      <c r="C388" s="111" t="s">
        <v>326</v>
      </c>
      <c r="D388" s="112">
        <v>44197</v>
      </c>
      <c r="E388" s="112">
        <v>44561</v>
      </c>
      <c r="F388" s="112">
        <v>44197</v>
      </c>
      <c r="G388" s="112">
        <v>44561</v>
      </c>
      <c r="H388" s="157" t="s">
        <v>10</v>
      </c>
      <c r="I388" s="22" t="s">
        <v>11</v>
      </c>
      <c r="J388" s="22" t="s">
        <v>11</v>
      </c>
      <c r="K388" s="22" t="s">
        <v>11</v>
      </c>
      <c r="L388" s="22" t="s">
        <v>11</v>
      </c>
      <c r="M388" s="22" t="s">
        <v>11</v>
      </c>
      <c r="N388" s="22" t="s">
        <v>11</v>
      </c>
      <c r="O388" s="22" t="s">
        <v>11</v>
      </c>
      <c r="P388" s="22" t="s">
        <v>11</v>
      </c>
      <c r="Q388" s="120" t="s">
        <v>788</v>
      </c>
      <c r="R388" s="17" t="s">
        <v>730</v>
      </c>
      <c r="S388" s="321"/>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c r="HT388" s="4"/>
      <c r="HU388" s="4"/>
      <c r="HV388" s="4"/>
      <c r="HW388" s="4"/>
      <c r="HX388" s="4"/>
      <c r="HY388" s="4"/>
      <c r="HZ388" s="4"/>
      <c r="IA388" s="4"/>
      <c r="IB388" s="4"/>
      <c r="IC388" s="4"/>
      <c r="ID388" s="4"/>
      <c r="IE388" s="4"/>
      <c r="IF388" s="4"/>
      <c r="IG388" s="4"/>
      <c r="IH388" s="4"/>
      <c r="II388" s="4"/>
      <c r="IJ388" s="4"/>
      <c r="IK388" s="4"/>
      <c r="IL388" s="4"/>
      <c r="IM388" s="4"/>
      <c r="IN388" s="4"/>
      <c r="IO388" s="4"/>
      <c r="IP388" s="4"/>
      <c r="IQ388" s="4"/>
      <c r="IR388" s="4"/>
      <c r="IS388" s="4"/>
      <c r="IT388" s="4"/>
      <c r="IU388" s="4"/>
      <c r="IV388" s="4"/>
      <c r="IW388" s="4"/>
      <c r="IX388" s="4"/>
      <c r="IY388" s="4"/>
      <c r="IZ388" s="4"/>
      <c r="JA388" s="4"/>
    </row>
    <row r="389" spans="1:261" s="5" customFormat="1" ht="28.5" customHeight="1" outlineLevel="1" x14ac:dyDescent="0.4">
      <c r="A389" s="173" t="s">
        <v>425</v>
      </c>
      <c r="B389" s="170" t="s">
        <v>24</v>
      </c>
      <c r="C389" s="170" t="s">
        <v>327</v>
      </c>
      <c r="D389" s="172">
        <v>44197</v>
      </c>
      <c r="E389" s="172">
        <v>44561</v>
      </c>
      <c r="F389" s="165">
        <v>44197</v>
      </c>
      <c r="G389" s="165">
        <v>44561</v>
      </c>
      <c r="H389" s="157" t="s">
        <v>6</v>
      </c>
      <c r="I389" s="22">
        <f>I390+I391+I392+I393</f>
        <v>136382.72581999999</v>
      </c>
      <c r="J389" s="22">
        <f t="shared" ref="J389:O389" si="39">J390+J391+J392+J393</f>
        <v>0</v>
      </c>
      <c r="K389" s="22">
        <f t="shared" si="39"/>
        <v>-10343.5</v>
      </c>
      <c r="L389" s="22">
        <f t="shared" si="39"/>
        <v>18439.750000000004</v>
      </c>
      <c r="M389" s="22">
        <f t="shared" si="39"/>
        <v>17536.575820000005</v>
      </c>
      <c r="N389" s="22">
        <f t="shared" si="39"/>
        <v>110749.9</v>
      </c>
      <c r="O389" s="22">
        <f t="shared" si="39"/>
        <v>18342.900000000001</v>
      </c>
      <c r="P389" s="13">
        <f t="shared" si="33"/>
        <v>13.449577202474487</v>
      </c>
      <c r="Q389" s="182" t="s">
        <v>768</v>
      </c>
      <c r="R389" s="162" t="s">
        <v>730</v>
      </c>
      <c r="S389" s="321"/>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c r="IF389" s="4"/>
      <c r="IG389" s="4"/>
      <c r="IH389" s="4"/>
      <c r="II389" s="4"/>
      <c r="IJ389" s="4"/>
      <c r="IK389" s="4"/>
      <c r="IL389" s="4"/>
      <c r="IM389" s="4"/>
      <c r="IN389" s="4"/>
      <c r="IO389" s="4"/>
      <c r="IP389" s="4"/>
      <c r="IQ389" s="4"/>
      <c r="IR389" s="4"/>
      <c r="IS389" s="4"/>
      <c r="IT389" s="4"/>
      <c r="IU389" s="4"/>
      <c r="IV389" s="4"/>
      <c r="IW389" s="4"/>
      <c r="IX389" s="4"/>
      <c r="IY389" s="4"/>
      <c r="IZ389" s="4"/>
      <c r="JA389" s="4"/>
    </row>
    <row r="390" spans="1:261" s="5" customFormat="1" ht="28.5" customHeight="1" outlineLevel="1" x14ac:dyDescent="0.4">
      <c r="A390" s="174"/>
      <c r="B390" s="170"/>
      <c r="C390" s="171"/>
      <c r="D390" s="172"/>
      <c r="E390" s="172"/>
      <c r="F390" s="166"/>
      <c r="G390" s="166"/>
      <c r="H390" s="157" t="s">
        <v>7</v>
      </c>
      <c r="I390" s="13">
        <f>I395+I405+I415+I425+I435+I445+I455+I465+I475+I485+I495+I505+I515</f>
        <v>0</v>
      </c>
      <c r="J390" s="13">
        <f t="shared" ref="J390:O390" si="40">J395+J405+J415+J425+J435+J445+J455+J465+J475+J485+J495+J505+J515</f>
        <v>0</v>
      </c>
      <c r="K390" s="13">
        <f t="shared" si="40"/>
        <v>0</v>
      </c>
      <c r="L390" s="13">
        <f t="shared" si="40"/>
        <v>0</v>
      </c>
      <c r="M390" s="13">
        <f t="shared" si="40"/>
        <v>0</v>
      </c>
      <c r="N390" s="13">
        <f t="shared" si="40"/>
        <v>0</v>
      </c>
      <c r="O390" s="13">
        <f t="shared" si="40"/>
        <v>0</v>
      </c>
      <c r="P390" s="13">
        <v>0</v>
      </c>
      <c r="Q390" s="182"/>
      <c r="R390" s="163"/>
      <c r="S390" s="321"/>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c r="IM390" s="4"/>
      <c r="IN390" s="4"/>
      <c r="IO390" s="4"/>
      <c r="IP390" s="4"/>
      <c r="IQ390" s="4"/>
      <c r="IR390" s="4"/>
      <c r="IS390" s="4"/>
      <c r="IT390" s="4"/>
      <c r="IU390" s="4"/>
      <c r="IV390" s="4"/>
      <c r="IW390" s="4"/>
      <c r="IX390" s="4"/>
      <c r="IY390" s="4"/>
      <c r="IZ390" s="4"/>
      <c r="JA390" s="4"/>
    </row>
    <row r="391" spans="1:261" s="5" customFormat="1" ht="21" outlineLevel="1" x14ac:dyDescent="0.4">
      <c r="A391" s="174"/>
      <c r="B391" s="170"/>
      <c r="C391" s="171"/>
      <c r="D391" s="172"/>
      <c r="E391" s="172"/>
      <c r="F391" s="166"/>
      <c r="G391" s="166"/>
      <c r="H391" s="157" t="s">
        <v>8</v>
      </c>
      <c r="I391" s="13">
        <f>I396+I406+I416+I426+I436+I446+I456+I466+I476+I486+I496+I506+I516</f>
        <v>72948</v>
      </c>
      <c r="J391" s="13">
        <f t="shared" ref="J391:O391" si="41">J396+J406+J416+J426+J436+J446+J456+J466+J476+J486+J496+J506+J516</f>
        <v>0</v>
      </c>
      <c r="K391" s="13">
        <f t="shared" si="41"/>
        <v>-10240.1</v>
      </c>
      <c r="L391" s="13">
        <f t="shared" si="41"/>
        <v>18255.300000000003</v>
      </c>
      <c r="M391" s="13">
        <f t="shared" si="41"/>
        <v>25184.300000000003</v>
      </c>
      <c r="N391" s="13">
        <f t="shared" si="41"/>
        <v>39748.5</v>
      </c>
      <c r="O391" s="13">
        <f t="shared" si="41"/>
        <v>17900.900000000001</v>
      </c>
      <c r="P391" s="13">
        <f t="shared" si="33"/>
        <v>24.539260843340465</v>
      </c>
      <c r="Q391" s="182"/>
      <c r="R391" s="163"/>
      <c r="S391" s="321"/>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c r="HT391" s="4"/>
      <c r="HU391" s="4"/>
      <c r="HV391" s="4"/>
      <c r="HW391" s="4"/>
      <c r="HX391" s="4"/>
      <c r="HY391" s="4"/>
      <c r="HZ391" s="4"/>
      <c r="IA391" s="4"/>
      <c r="IB391" s="4"/>
      <c r="IC391" s="4"/>
      <c r="ID391" s="4"/>
      <c r="IE391" s="4"/>
      <c r="IF391" s="4"/>
      <c r="IG391" s="4"/>
      <c r="IH391" s="4"/>
      <c r="II391" s="4"/>
      <c r="IJ391" s="4"/>
      <c r="IK391" s="4"/>
      <c r="IL391" s="4"/>
      <c r="IM391" s="4"/>
      <c r="IN391" s="4"/>
      <c r="IO391" s="4"/>
      <c r="IP391" s="4"/>
      <c r="IQ391" s="4"/>
      <c r="IR391" s="4"/>
      <c r="IS391" s="4"/>
      <c r="IT391" s="4"/>
      <c r="IU391" s="4"/>
      <c r="IV391" s="4"/>
      <c r="IW391" s="4"/>
      <c r="IX391" s="4"/>
      <c r="IY391" s="4"/>
      <c r="IZ391" s="4"/>
      <c r="JA391" s="4"/>
    </row>
    <row r="392" spans="1:261" s="5" customFormat="1" ht="28.5" customHeight="1" outlineLevel="1" x14ac:dyDescent="0.4">
      <c r="A392" s="174"/>
      <c r="B392" s="170"/>
      <c r="C392" s="171"/>
      <c r="D392" s="172"/>
      <c r="E392" s="172"/>
      <c r="F392" s="166"/>
      <c r="G392" s="166"/>
      <c r="H392" s="157" t="s">
        <v>9</v>
      </c>
      <c r="I392" s="13">
        <f>I397+I407+I417+I427+I437+I447+I457+I467+I477+I487+I497+I507+I517</f>
        <v>998.04699999999991</v>
      </c>
      <c r="J392" s="13">
        <f t="shared" ref="J392:O392" si="42">J397+J407+J417+J427+J437+J447+J457+J467+J477+J487+J497+J507+J517</f>
        <v>0</v>
      </c>
      <c r="K392" s="13">
        <f t="shared" si="42"/>
        <v>-103.4</v>
      </c>
      <c r="L392" s="13">
        <f t="shared" si="42"/>
        <v>184.45</v>
      </c>
      <c r="M392" s="13">
        <f t="shared" si="42"/>
        <v>515.59699999999998</v>
      </c>
      <c r="N392" s="13">
        <f t="shared" si="42"/>
        <v>401.4</v>
      </c>
      <c r="O392" s="13">
        <f t="shared" si="42"/>
        <v>442</v>
      </c>
      <c r="P392" s="13">
        <f t="shared" si="33"/>
        <v>44.286491517934529</v>
      </c>
      <c r="Q392" s="182"/>
      <c r="R392" s="163"/>
      <c r="S392" s="321"/>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c r="IF392" s="4"/>
      <c r="IG392" s="4"/>
      <c r="IH392" s="4"/>
      <c r="II392" s="4"/>
      <c r="IJ392" s="4"/>
      <c r="IK392" s="4"/>
      <c r="IL392" s="4"/>
      <c r="IM392" s="4"/>
      <c r="IN392" s="4"/>
      <c r="IO392" s="4"/>
      <c r="IP392" s="4"/>
      <c r="IQ392" s="4"/>
      <c r="IR392" s="4"/>
      <c r="IS392" s="4"/>
      <c r="IT392" s="4"/>
      <c r="IU392" s="4"/>
      <c r="IV392" s="4"/>
      <c r="IW392" s="4"/>
      <c r="IX392" s="4"/>
      <c r="IY392" s="4"/>
      <c r="IZ392" s="4"/>
      <c r="JA392" s="4"/>
    </row>
    <row r="393" spans="1:261" s="5" customFormat="1" ht="310.8" customHeight="1" outlineLevel="1" x14ac:dyDescent="0.4">
      <c r="A393" s="175"/>
      <c r="B393" s="171"/>
      <c r="C393" s="171"/>
      <c r="D393" s="243"/>
      <c r="E393" s="243"/>
      <c r="F393" s="167"/>
      <c r="G393" s="167"/>
      <c r="H393" s="157" t="s">
        <v>131</v>
      </c>
      <c r="I393" s="13">
        <f>I398+I408+I418+I428+I438+I448+I458+I468+I478+I488+I498+I508+I518</f>
        <v>62436.678820000001</v>
      </c>
      <c r="J393" s="13">
        <f t="shared" ref="J393:O393" si="43">J398+J408+J418+J428+J438+J448+J458+J468+J478+J488+J498+J508+J518</f>
        <v>0</v>
      </c>
      <c r="K393" s="13">
        <f t="shared" si="43"/>
        <v>0</v>
      </c>
      <c r="L393" s="13">
        <f t="shared" si="43"/>
        <v>0</v>
      </c>
      <c r="M393" s="13">
        <f t="shared" si="43"/>
        <v>-8163.321179999999</v>
      </c>
      <c r="N393" s="13">
        <f t="shared" si="43"/>
        <v>70600</v>
      </c>
      <c r="O393" s="13">
        <f t="shared" si="43"/>
        <v>0</v>
      </c>
      <c r="P393" s="13">
        <f t="shared" si="33"/>
        <v>0</v>
      </c>
      <c r="Q393" s="311"/>
      <c r="R393" s="164"/>
      <c r="S393" s="321"/>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c r="IP393" s="4"/>
      <c r="IQ393" s="4"/>
      <c r="IR393" s="4"/>
      <c r="IS393" s="4"/>
      <c r="IT393" s="4"/>
      <c r="IU393" s="4"/>
      <c r="IV393" s="4"/>
      <c r="IW393" s="4"/>
      <c r="IX393" s="4"/>
      <c r="IY393" s="4"/>
      <c r="IZ393" s="4"/>
      <c r="JA393" s="4"/>
    </row>
    <row r="394" spans="1:261" s="7" customFormat="1" ht="28.5" hidden="1" customHeight="1" outlineLevel="1" x14ac:dyDescent="0.4">
      <c r="A394" s="220" t="s">
        <v>426</v>
      </c>
      <c r="B394" s="224" t="s">
        <v>148</v>
      </c>
      <c r="C394" s="225" t="s">
        <v>328</v>
      </c>
      <c r="D394" s="228">
        <v>44197</v>
      </c>
      <c r="E394" s="228">
        <v>45291</v>
      </c>
      <c r="F394" s="137"/>
      <c r="G394" s="137"/>
      <c r="H394" s="56" t="s">
        <v>6</v>
      </c>
      <c r="I394" s="57">
        <f>SUM(I395:I398)</f>
        <v>0</v>
      </c>
      <c r="J394" s="57"/>
      <c r="K394" s="57"/>
      <c r="L394" s="57">
        <f>SUM(L395:L398)</f>
        <v>-1756.5</v>
      </c>
      <c r="M394" s="57">
        <f>SUM(M395:M398)</f>
        <v>0</v>
      </c>
      <c r="N394" s="57">
        <f>SUM(N395:N398)</f>
        <v>10100</v>
      </c>
      <c r="O394" s="57"/>
      <c r="P394" s="13" t="e">
        <f t="shared" si="33"/>
        <v>#DIV/0!</v>
      </c>
      <c r="Q394" s="230"/>
      <c r="R394" s="17"/>
      <c r="S394" s="322"/>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c r="IU394" s="6"/>
      <c r="IV394" s="6"/>
      <c r="IW394" s="6"/>
      <c r="IX394" s="6"/>
      <c r="IY394" s="6"/>
      <c r="IZ394" s="6"/>
      <c r="JA394" s="6"/>
    </row>
    <row r="395" spans="1:261" s="7" customFormat="1" ht="28.5" hidden="1" customHeight="1" outlineLevel="1" x14ac:dyDescent="0.4">
      <c r="A395" s="221"/>
      <c r="B395" s="224"/>
      <c r="C395" s="226"/>
      <c r="D395" s="228"/>
      <c r="E395" s="228"/>
      <c r="F395" s="137"/>
      <c r="G395" s="137"/>
      <c r="H395" s="56" t="s">
        <v>7</v>
      </c>
      <c r="I395" s="57">
        <f>SUM(K395:N395)</f>
        <v>0</v>
      </c>
      <c r="J395" s="57"/>
      <c r="K395" s="57"/>
      <c r="L395" s="57">
        <f>L400</f>
        <v>0</v>
      </c>
      <c r="M395" s="57">
        <f t="shared" ref="M395:N398" si="44">M400</f>
        <v>0</v>
      </c>
      <c r="N395" s="57">
        <f t="shared" si="44"/>
        <v>0</v>
      </c>
      <c r="O395" s="57"/>
      <c r="P395" s="13" t="e">
        <f t="shared" si="33"/>
        <v>#DIV/0!</v>
      </c>
      <c r="Q395" s="231"/>
      <c r="R395" s="17"/>
      <c r="S395" s="322"/>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c r="IT395" s="6"/>
      <c r="IU395" s="6"/>
      <c r="IV395" s="6"/>
      <c r="IW395" s="6"/>
      <c r="IX395" s="6"/>
      <c r="IY395" s="6"/>
      <c r="IZ395" s="6"/>
      <c r="JA395" s="6"/>
    </row>
    <row r="396" spans="1:261" s="7" customFormat="1" ht="21" hidden="1" customHeight="1" outlineLevel="1" x14ac:dyDescent="0.4">
      <c r="A396" s="221"/>
      <c r="B396" s="224"/>
      <c r="C396" s="226"/>
      <c r="D396" s="228"/>
      <c r="E396" s="228"/>
      <c r="F396" s="137"/>
      <c r="G396" s="137"/>
      <c r="H396" s="56" t="s">
        <v>8</v>
      </c>
      <c r="I396" s="57">
        <f>SUM(K396:N396)</f>
        <v>0</v>
      </c>
      <c r="J396" s="57"/>
      <c r="K396" s="57">
        <v>-8260.1</v>
      </c>
      <c r="L396" s="57">
        <f>L401</f>
        <v>-1738.9</v>
      </c>
      <c r="M396" s="57">
        <f t="shared" si="44"/>
        <v>0</v>
      </c>
      <c r="N396" s="57">
        <f t="shared" si="44"/>
        <v>9999</v>
      </c>
      <c r="O396" s="57"/>
      <c r="P396" s="13" t="e">
        <f t="shared" si="33"/>
        <v>#DIV/0!</v>
      </c>
      <c r="Q396" s="231"/>
      <c r="R396" s="17"/>
      <c r="S396" s="322"/>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c r="IT396" s="6"/>
      <c r="IU396" s="6"/>
      <c r="IV396" s="6"/>
      <c r="IW396" s="6"/>
      <c r="IX396" s="6"/>
      <c r="IY396" s="6"/>
      <c r="IZ396" s="6"/>
      <c r="JA396" s="6"/>
    </row>
    <row r="397" spans="1:261" s="7" customFormat="1" ht="28.5" hidden="1" customHeight="1" outlineLevel="1" x14ac:dyDescent="0.4">
      <c r="A397" s="221"/>
      <c r="B397" s="224"/>
      <c r="C397" s="226"/>
      <c r="D397" s="228"/>
      <c r="E397" s="228"/>
      <c r="F397" s="137"/>
      <c r="G397" s="137"/>
      <c r="H397" s="56" t="s">
        <v>9</v>
      </c>
      <c r="I397" s="57">
        <f>SUM(K397:N397)</f>
        <v>0</v>
      </c>
      <c r="J397" s="57"/>
      <c r="K397" s="57">
        <v>-83.4</v>
      </c>
      <c r="L397" s="57">
        <f>L402</f>
        <v>-17.600000000000001</v>
      </c>
      <c r="M397" s="57">
        <f t="shared" si="44"/>
        <v>0</v>
      </c>
      <c r="N397" s="57">
        <f t="shared" si="44"/>
        <v>101</v>
      </c>
      <c r="O397" s="57"/>
      <c r="P397" s="13" t="e">
        <f t="shared" si="33"/>
        <v>#DIV/0!</v>
      </c>
      <c r="Q397" s="231"/>
      <c r="R397" s="17"/>
      <c r="S397" s="322"/>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c r="IU397" s="6"/>
      <c r="IV397" s="6"/>
      <c r="IW397" s="6"/>
      <c r="IX397" s="6"/>
      <c r="IY397" s="6"/>
      <c r="IZ397" s="6"/>
      <c r="JA397" s="6"/>
    </row>
    <row r="398" spans="1:261" s="7" customFormat="1" ht="28.5" hidden="1" customHeight="1" outlineLevel="1" x14ac:dyDescent="0.4">
      <c r="A398" s="221"/>
      <c r="B398" s="224"/>
      <c r="C398" s="226"/>
      <c r="D398" s="229"/>
      <c r="E398" s="229"/>
      <c r="F398" s="138"/>
      <c r="G398" s="138"/>
      <c r="H398" s="56" t="s">
        <v>104</v>
      </c>
      <c r="I398" s="57">
        <f>SUM(K398:N398)</f>
        <v>0</v>
      </c>
      <c r="J398" s="57"/>
      <c r="K398" s="57"/>
      <c r="L398" s="57">
        <f>L403</f>
        <v>0</v>
      </c>
      <c r="M398" s="57">
        <f t="shared" si="44"/>
        <v>0</v>
      </c>
      <c r="N398" s="57">
        <f t="shared" si="44"/>
        <v>0</v>
      </c>
      <c r="O398" s="57"/>
      <c r="P398" s="13" t="e">
        <f t="shared" si="33"/>
        <v>#DIV/0!</v>
      </c>
      <c r="Q398" s="232"/>
      <c r="R398" s="17"/>
      <c r="S398" s="322"/>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c r="IU398" s="6"/>
      <c r="IV398" s="6"/>
      <c r="IW398" s="6"/>
      <c r="IX398" s="6"/>
      <c r="IY398" s="6"/>
      <c r="IZ398" s="6"/>
      <c r="JA398" s="6"/>
    </row>
    <row r="399" spans="1:261" s="7" customFormat="1" ht="28.5" hidden="1" customHeight="1" outlineLevel="1" x14ac:dyDescent="0.4">
      <c r="A399" s="222"/>
      <c r="B399" s="233" t="s">
        <v>66</v>
      </c>
      <c r="C399" s="226"/>
      <c r="D399" s="228">
        <v>44197</v>
      </c>
      <c r="E399" s="228">
        <v>44561</v>
      </c>
      <c r="F399" s="137"/>
      <c r="G399" s="137"/>
      <c r="H399" s="56" t="s">
        <v>6</v>
      </c>
      <c r="I399" s="57">
        <f>SUM(I400:I403)</f>
        <v>0</v>
      </c>
      <c r="J399" s="57"/>
      <c r="K399" s="57"/>
      <c r="L399" s="57">
        <f>SUM(L400:L403)</f>
        <v>-1756.5</v>
      </c>
      <c r="M399" s="57">
        <f>SUM(M400:M403)</f>
        <v>0</v>
      </c>
      <c r="N399" s="57">
        <f>SUM(N400:N403)</f>
        <v>10100</v>
      </c>
      <c r="O399" s="57"/>
      <c r="P399" s="13" t="e">
        <f t="shared" si="33"/>
        <v>#DIV/0!</v>
      </c>
      <c r="Q399" s="237" t="s">
        <v>493</v>
      </c>
      <c r="R399" s="17"/>
      <c r="S399" s="322"/>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c r="IT399" s="6"/>
      <c r="IU399" s="6"/>
      <c r="IV399" s="6"/>
      <c r="IW399" s="6"/>
      <c r="IX399" s="6"/>
      <c r="IY399" s="6"/>
      <c r="IZ399" s="6"/>
      <c r="JA399" s="6"/>
    </row>
    <row r="400" spans="1:261" s="7" customFormat="1" ht="28.5" hidden="1" customHeight="1" outlineLevel="1" x14ac:dyDescent="0.4">
      <c r="A400" s="222"/>
      <c r="B400" s="234"/>
      <c r="C400" s="226"/>
      <c r="D400" s="228"/>
      <c r="E400" s="228"/>
      <c r="F400" s="137"/>
      <c r="G400" s="137"/>
      <c r="H400" s="56" t="s">
        <v>7</v>
      </c>
      <c r="I400" s="57">
        <f>SUM(K400:N400)</f>
        <v>0</v>
      </c>
      <c r="J400" s="57"/>
      <c r="K400" s="57"/>
      <c r="L400" s="57">
        <v>0</v>
      </c>
      <c r="M400" s="57">
        <v>0</v>
      </c>
      <c r="N400" s="57">
        <v>0</v>
      </c>
      <c r="O400" s="57"/>
      <c r="P400" s="13" t="e">
        <f t="shared" si="33"/>
        <v>#DIV/0!</v>
      </c>
      <c r="Q400" s="238"/>
      <c r="R400" s="17"/>
      <c r="S400" s="322"/>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6"/>
      <c r="IQ400" s="6"/>
      <c r="IR400" s="6"/>
      <c r="IS400" s="6"/>
      <c r="IT400" s="6"/>
      <c r="IU400" s="6"/>
      <c r="IV400" s="6"/>
      <c r="IW400" s="6"/>
      <c r="IX400" s="6"/>
      <c r="IY400" s="6"/>
      <c r="IZ400" s="6"/>
      <c r="JA400" s="6"/>
    </row>
    <row r="401" spans="1:261" s="7" customFormat="1" ht="21" hidden="1" customHeight="1" outlineLevel="1" x14ac:dyDescent="0.4">
      <c r="A401" s="222"/>
      <c r="B401" s="234"/>
      <c r="C401" s="226"/>
      <c r="D401" s="228"/>
      <c r="E401" s="228"/>
      <c r="F401" s="137"/>
      <c r="G401" s="137"/>
      <c r="H401" s="56" t="s">
        <v>8</v>
      </c>
      <c r="I401" s="57">
        <f>SUM(K401:N401)</f>
        <v>0</v>
      </c>
      <c r="J401" s="57"/>
      <c r="K401" s="57">
        <v>-8260.1</v>
      </c>
      <c r="L401" s="57">
        <v>-1738.9</v>
      </c>
      <c r="M401" s="57">
        <v>0</v>
      </c>
      <c r="N401" s="57">
        <v>9999</v>
      </c>
      <c r="O401" s="57"/>
      <c r="P401" s="13" t="e">
        <f t="shared" si="33"/>
        <v>#DIV/0!</v>
      </c>
      <c r="Q401" s="238"/>
      <c r="R401" s="17"/>
      <c r="S401" s="322"/>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6"/>
      <c r="IQ401" s="6"/>
      <c r="IR401" s="6"/>
      <c r="IS401" s="6"/>
      <c r="IT401" s="6"/>
      <c r="IU401" s="6"/>
      <c r="IV401" s="6"/>
      <c r="IW401" s="6"/>
      <c r="IX401" s="6"/>
      <c r="IY401" s="6"/>
      <c r="IZ401" s="6"/>
      <c r="JA401" s="6"/>
    </row>
    <row r="402" spans="1:261" s="7" customFormat="1" ht="28.5" hidden="1" customHeight="1" outlineLevel="1" x14ac:dyDescent="0.4">
      <c r="A402" s="222"/>
      <c r="B402" s="235"/>
      <c r="C402" s="226"/>
      <c r="D402" s="228"/>
      <c r="E402" s="228"/>
      <c r="F402" s="137"/>
      <c r="G402" s="137"/>
      <c r="H402" s="56" t="s">
        <v>9</v>
      </c>
      <c r="I402" s="57">
        <f>SUM(K402:N402)</f>
        <v>0</v>
      </c>
      <c r="J402" s="57"/>
      <c r="K402" s="57">
        <v>-83.4</v>
      </c>
      <c r="L402" s="57">
        <v>-17.600000000000001</v>
      </c>
      <c r="M402" s="57">
        <v>0</v>
      </c>
      <c r="N402" s="57">
        <v>101</v>
      </c>
      <c r="O402" s="57"/>
      <c r="P402" s="13" t="e">
        <f t="shared" si="33"/>
        <v>#DIV/0!</v>
      </c>
      <c r="Q402" s="238"/>
      <c r="R402" s="17"/>
      <c r="S402" s="322"/>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c r="IU402" s="6"/>
      <c r="IV402" s="6"/>
      <c r="IW402" s="6"/>
      <c r="IX402" s="6"/>
      <c r="IY402" s="6"/>
      <c r="IZ402" s="6"/>
      <c r="JA402" s="6"/>
    </row>
    <row r="403" spans="1:261" s="7" customFormat="1" ht="121.5" hidden="1" customHeight="1" outlineLevel="1" x14ac:dyDescent="0.4">
      <c r="A403" s="223"/>
      <c r="B403" s="236"/>
      <c r="C403" s="227"/>
      <c r="D403" s="229"/>
      <c r="E403" s="229"/>
      <c r="F403" s="138"/>
      <c r="G403" s="138"/>
      <c r="H403" s="56" t="s">
        <v>104</v>
      </c>
      <c r="I403" s="57">
        <f>SUM(K403:N403)</f>
        <v>0</v>
      </c>
      <c r="J403" s="57"/>
      <c r="K403" s="57"/>
      <c r="L403" s="57">
        <v>0</v>
      </c>
      <c r="M403" s="57">
        <v>0</v>
      </c>
      <c r="N403" s="57">
        <v>0</v>
      </c>
      <c r="O403" s="57"/>
      <c r="P403" s="13" t="e">
        <f t="shared" si="33"/>
        <v>#DIV/0!</v>
      </c>
      <c r="Q403" s="239"/>
      <c r="R403" s="17"/>
      <c r="S403" s="322"/>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c r="IU403" s="6"/>
      <c r="IV403" s="6"/>
      <c r="IW403" s="6"/>
      <c r="IX403" s="6"/>
      <c r="IY403" s="6"/>
      <c r="IZ403" s="6"/>
      <c r="JA403" s="6"/>
    </row>
    <row r="404" spans="1:261" s="5" customFormat="1" ht="28.5" customHeight="1" outlineLevel="1" x14ac:dyDescent="0.4">
      <c r="A404" s="173" t="s">
        <v>426</v>
      </c>
      <c r="B404" s="170" t="s">
        <v>149</v>
      </c>
      <c r="C404" s="176" t="s">
        <v>329</v>
      </c>
      <c r="D404" s="172">
        <v>44197</v>
      </c>
      <c r="E404" s="172">
        <v>45291</v>
      </c>
      <c r="F404" s="165">
        <v>44197</v>
      </c>
      <c r="G404" s="165">
        <v>45260</v>
      </c>
      <c r="H404" s="12" t="s">
        <v>6</v>
      </c>
      <c r="I404" s="13">
        <f>SUM(I405:I408)</f>
        <v>4989.9999999999991</v>
      </c>
      <c r="J404" s="13">
        <f t="shared" ref="J404:O404" si="45">SUM(J405:J408)</f>
        <v>0</v>
      </c>
      <c r="K404" s="13">
        <f t="shared" si="45"/>
        <v>0</v>
      </c>
      <c r="L404" s="13">
        <f t="shared" si="45"/>
        <v>-2519.9</v>
      </c>
      <c r="M404" s="13">
        <f t="shared" si="45"/>
        <v>0</v>
      </c>
      <c r="N404" s="13">
        <f t="shared" si="45"/>
        <v>7509.9</v>
      </c>
      <c r="O404" s="13">
        <f t="shared" si="45"/>
        <v>0</v>
      </c>
      <c r="P404" s="13">
        <f t="shared" si="33"/>
        <v>0</v>
      </c>
      <c r="Q404" s="244"/>
      <c r="R404" s="162" t="s">
        <v>734</v>
      </c>
      <c r="S404" s="321"/>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c r="IO404" s="4"/>
      <c r="IP404" s="4"/>
      <c r="IQ404" s="4"/>
      <c r="IR404" s="4"/>
      <c r="IS404" s="4"/>
      <c r="IT404" s="4"/>
      <c r="IU404" s="4"/>
      <c r="IV404" s="4"/>
      <c r="IW404" s="4"/>
      <c r="IX404" s="4"/>
      <c r="IY404" s="4"/>
      <c r="IZ404" s="4"/>
      <c r="JA404" s="4"/>
    </row>
    <row r="405" spans="1:261" s="5" customFormat="1" ht="28.5" customHeight="1" outlineLevel="1" x14ac:dyDescent="0.4">
      <c r="A405" s="174"/>
      <c r="B405" s="170"/>
      <c r="C405" s="261"/>
      <c r="D405" s="172"/>
      <c r="E405" s="172"/>
      <c r="F405" s="166"/>
      <c r="G405" s="166"/>
      <c r="H405" s="12" t="s">
        <v>7</v>
      </c>
      <c r="I405" s="13">
        <f>SUM(K405:N405)</f>
        <v>0</v>
      </c>
      <c r="J405" s="13"/>
      <c r="K405" s="13"/>
      <c r="L405" s="13">
        <f>L410</f>
        <v>0</v>
      </c>
      <c r="M405" s="13">
        <f t="shared" ref="M405:N408" si="46">M410</f>
        <v>0</v>
      </c>
      <c r="N405" s="13">
        <f t="shared" si="46"/>
        <v>0</v>
      </c>
      <c r="O405" s="13">
        <v>0</v>
      </c>
      <c r="P405" s="13">
        <v>0</v>
      </c>
      <c r="Q405" s="245"/>
      <c r="R405" s="163"/>
      <c r="S405" s="321"/>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c r="IL405" s="4"/>
      <c r="IM405" s="4"/>
      <c r="IN405" s="4"/>
      <c r="IO405" s="4"/>
      <c r="IP405" s="4"/>
      <c r="IQ405" s="4"/>
      <c r="IR405" s="4"/>
      <c r="IS405" s="4"/>
      <c r="IT405" s="4"/>
      <c r="IU405" s="4"/>
      <c r="IV405" s="4"/>
      <c r="IW405" s="4"/>
      <c r="IX405" s="4"/>
      <c r="IY405" s="4"/>
      <c r="IZ405" s="4"/>
      <c r="JA405" s="4"/>
    </row>
    <row r="406" spans="1:261" s="5" customFormat="1" ht="21" outlineLevel="1" x14ac:dyDescent="0.4">
      <c r="A406" s="174"/>
      <c r="B406" s="170"/>
      <c r="C406" s="261"/>
      <c r="D406" s="172"/>
      <c r="E406" s="172"/>
      <c r="F406" s="166"/>
      <c r="G406" s="166"/>
      <c r="H406" s="12" t="s">
        <v>8</v>
      </c>
      <c r="I406" s="13">
        <f>SUM(K406:N406)</f>
        <v>4940.0999999999995</v>
      </c>
      <c r="J406" s="13"/>
      <c r="K406" s="13"/>
      <c r="L406" s="13">
        <f>L411</f>
        <v>-2494.8000000000002</v>
      </c>
      <c r="M406" s="13">
        <f t="shared" si="46"/>
        <v>0</v>
      </c>
      <c r="N406" s="13">
        <f t="shared" si="46"/>
        <v>7434.9</v>
      </c>
      <c r="O406" s="13">
        <v>0</v>
      </c>
      <c r="P406" s="13">
        <f t="shared" si="33"/>
        <v>0</v>
      </c>
      <c r="Q406" s="245"/>
      <c r="R406" s="163"/>
      <c r="S406" s="321"/>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c r="IP406" s="4"/>
      <c r="IQ406" s="4"/>
      <c r="IR406" s="4"/>
      <c r="IS406" s="4"/>
      <c r="IT406" s="4"/>
      <c r="IU406" s="4"/>
      <c r="IV406" s="4"/>
      <c r="IW406" s="4"/>
      <c r="IX406" s="4"/>
      <c r="IY406" s="4"/>
      <c r="IZ406" s="4"/>
      <c r="JA406" s="4"/>
    </row>
    <row r="407" spans="1:261" s="5" customFormat="1" ht="28.5" customHeight="1" outlineLevel="1" x14ac:dyDescent="0.4">
      <c r="A407" s="174"/>
      <c r="B407" s="170"/>
      <c r="C407" s="261"/>
      <c r="D407" s="172"/>
      <c r="E407" s="172"/>
      <c r="F407" s="166"/>
      <c r="G407" s="166"/>
      <c r="H407" s="12" t="s">
        <v>9</v>
      </c>
      <c r="I407" s="13">
        <f>SUM(K407:N407)</f>
        <v>49.9</v>
      </c>
      <c r="J407" s="13"/>
      <c r="K407" s="13"/>
      <c r="L407" s="13">
        <f>L412</f>
        <v>-25.1</v>
      </c>
      <c r="M407" s="13">
        <f t="shared" si="46"/>
        <v>0</v>
      </c>
      <c r="N407" s="13">
        <f t="shared" si="46"/>
        <v>75</v>
      </c>
      <c r="O407" s="13">
        <v>0</v>
      </c>
      <c r="P407" s="13">
        <f t="shared" si="33"/>
        <v>0</v>
      </c>
      <c r="Q407" s="245"/>
      <c r="R407" s="163"/>
      <c r="S407" s="321"/>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c r="IL407" s="4"/>
      <c r="IM407" s="4"/>
      <c r="IN407" s="4"/>
      <c r="IO407" s="4"/>
      <c r="IP407" s="4"/>
      <c r="IQ407" s="4"/>
      <c r="IR407" s="4"/>
      <c r="IS407" s="4"/>
      <c r="IT407" s="4"/>
      <c r="IU407" s="4"/>
      <c r="IV407" s="4"/>
      <c r="IW407" s="4"/>
      <c r="IX407" s="4"/>
      <c r="IY407" s="4"/>
      <c r="IZ407" s="4"/>
      <c r="JA407" s="4"/>
    </row>
    <row r="408" spans="1:261" s="5" customFormat="1" ht="28.5" customHeight="1" outlineLevel="1" x14ac:dyDescent="0.4">
      <c r="A408" s="174"/>
      <c r="B408" s="170"/>
      <c r="C408" s="261"/>
      <c r="D408" s="243"/>
      <c r="E408" s="243"/>
      <c r="F408" s="167"/>
      <c r="G408" s="167"/>
      <c r="H408" s="12" t="s">
        <v>104</v>
      </c>
      <c r="I408" s="13">
        <f>SUM(K408:N408)</f>
        <v>0</v>
      </c>
      <c r="J408" s="13"/>
      <c r="K408" s="13"/>
      <c r="L408" s="13">
        <f>L413</f>
        <v>0</v>
      </c>
      <c r="M408" s="13">
        <f t="shared" si="46"/>
        <v>0</v>
      </c>
      <c r="N408" s="13">
        <f t="shared" si="46"/>
        <v>0</v>
      </c>
      <c r="O408" s="13">
        <v>0</v>
      </c>
      <c r="P408" s="13">
        <v>0</v>
      </c>
      <c r="Q408" s="246"/>
      <c r="R408" s="163"/>
      <c r="S408" s="321"/>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c r="IL408" s="4"/>
      <c r="IM408" s="4"/>
      <c r="IN408" s="4"/>
      <c r="IO408" s="4"/>
      <c r="IP408" s="4"/>
      <c r="IQ408" s="4"/>
      <c r="IR408" s="4"/>
      <c r="IS408" s="4"/>
      <c r="IT408" s="4"/>
      <c r="IU408" s="4"/>
      <c r="IV408" s="4"/>
      <c r="IW408" s="4"/>
      <c r="IX408" s="4"/>
      <c r="IY408" s="4"/>
      <c r="IZ408" s="4"/>
      <c r="JA408" s="4"/>
    </row>
    <row r="409" spans="1:261" s="5" customFormat="1" ht="28.5" customHeight="1" outlineLevel="1" x14ac:dyDescent="0.4">
      <c r="A409" s="260"/>
      <c r="B409" s="262" t="s">
        <v>66</v>
      </c>
      <c r="C409" s="261"/>
      <c r="D409" s="172">
        <v>44197</v>
      </c>
      <c r="E409" s="172">
        <v>44561</v>
      </c>
      <c r="F409" s="172">
        <v>44197</v>
      </c>
      <c r="G409" s="172">
        <v>44625</v>
      </c>
      <c r="H409" s="12" t="s">
        <v>6</v>
      </c>
      <c r="I409" s="13">
        <f>SUM(I410:I413)</f>
        <v>4989.9999999999991</v>
      </c>
      <c r="J409" s="13">
        <f t="shared" ref="J409:O409" si="47">SUM(J410:J413)</f>
        <v>0</v>
      </c>
      <c r="K409" s="13">
        <f t="shared" si="47"/>
        <v>0</v>
      </c>
      <c r="L409" s="13">
        <f t="shared" si="47"/>
        <v>-2519.9</v>
      </c>
      <c r="M409" s="13">
        <f t="shared" si="47"/>
        <v>0</v>
      </c>
      <c r="N409" s="13">
        <f t="shared" si="47"/>
        <v>7509.9</v>
      </c>
      <c r="O409" s="13">
        <f t="shared" si="47"/>
        <v>0</v>
      </c>
      <c r="P409" s="13">
        <f t="shared" si="33"/>
        <v>0</v>
      </c>
      <c r="Q409" s="213" t="s">
        <v>773</v>
      </c>
      <c r="R409" s="163"/>
      <c r="S409" s="321"/>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c r="IM409" s="4"/>
      <c r="IN409" s="4"/>
      <c r="IO409" s="4"/>
      <c r="IP409" s="4"/>
      <c r="IQ409" s="4"/>
      <c r="IR409" s="4"/>
      <c r="IS409" s="4"/>
      <c r="IT409" s="4"/>
      <c r="IU409" s="4"/>
      <c r="IV409" s="4"/>
      <c r="IW409" s="4"/>
      <c r="IX409" s="4"/>
      <c r="IY409" s="4"/>
      <c r="IZ409" s="4"/>
      <c r="JA409" s="4"/>
    </row>
    <row r="410" spans="1:261" s="5" customFormat="1" ht="28.5" customHeight="1" outlineLevel="1" x14ac:dyDescent="0.4">
      <c r="A410" s="260"/>
      <c r="B410" s="257"/>
      <c r="C410" s="261"/>
      <c r="D410" s="172"/>
      <c r="E410" s="172"/>
      <c r="F410" s="172"/>
      <c r="G410" s="172"/>
      <c r="H410" s="12" t="s">
        <v>7</v>
      </c>
      <c r="I410" s="13">
        <f>SUM(K410:N410)</f>
        <v>0</v>
      </c>
      <c r="J410" s="13"/>
      <c r="K410" s="13"/>
      <c r="L410" s="13">
        <v>0</v>
      </c>
      <c r="M410" s="13">
        <v>0</v>
      </c>
      <c r="N410" s="13">
        <v>0</v>
      </c>
      <c r="O410" s="13">
        <v>0</v>
      </c>
      <c r="P410" s="13">
        <v>0</v>
      </c>
      <c r="Q410" s="214"/>
      <c r="R410" s="163"/>
      <c r="S410" s="321"/>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c r="IV410" s="4"/>
      <c r="IW410" s="4"/>
      <c r="IX410" s="4"/>
      <c r="IY410" s="4"/>
      <c r="IZ410" s="4"/>
      <c r="JA410" s="4"/>
    </row>
    <row r="411" spans="1:261" s="5" customFormat="1" ht="21" outlineLevel="1" x14ac:dyDescent="0.4">
      <c r="A411" s="260"/>
      <c r="B411" s="257"/>
      <c r="C411" s="261"/>
      <c r="D411" s="172"/>
      <c r="E411" s="172"/>
      <c r="F411" s="172"/>
      <c r="G411" s="172"/>
      <c r="H411" s="12" t="s">
        <v>8</v>
      </c>
      <c r="I411" s="13">
        <f>SUM(K411:N411)</f>
        <v>4940.0999999999995</v>
      </c>
      <c r="J411" s="13"/>
      <c r="K411" s="13"/>
      <c r="L411" s="13">
        <v>-2494.8000000000002</v>
      </c>
      <c r="M411" s="13">
        <v>0</v>
      </c>
      <c r="N411" s="13">
        <v>7434.9</v>
      </c>
      <c r="O411" s="13">
        <v>0</v>
      </c>
      <c r="P411" s="13">
        <f t="shared" ref="P411:P474" si="48">O411/I411*100</f>
        <v>0</v>
      </c>
      <c r="Q411" s="214"/>
      <c r="R411" s="163"/>
      <c r="S411" s="321"/>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c r="IV411" s="4"/>
      <c r="IW411" s="4"/>
      <c r="IX411" s="4"/>
      <c r="IY411" s="4"/>
      <c r="IZ411" s="4"/>
      <c r="JA411" s="4"/>
    </row>
    <row r="412" spans="1:261" s="5" customFormat="1" ht="28.5" customHeight="1" outlineLevel="1" x14ac:dyDescent="0.4">
      <c r="A412" s="260"/>
      <c r="B412" s="258"/>
      <c r="C412" s="261"/>
      <c r="D412" s="172"/>
      <c r="E412" s="172"/>
      <c r="F412" s="172"/>
      <c r="G412" s="172"/>
      <c r="H412" s="12" t="s">
        <v>9</v>
      </c>
      <c r="I412" s="13">
        <f>SUM(K412:N412)</f>
        <v>49.9</v>
      </c>
      <c r="J412" s="13"/>
      <c r="K412" s="13"/>
      <c r="L412" s="13">
        <v>-25.1</v>
      </c>
      <c r="M412" s="13">
        <v>0</v>
      </c>
      <c r="N412" s="13">
        <v>75</v>
      </c>
      <c r="O412" s="13">
        <v>0</v>
      </c>
      <c r="P412" s="13">
        <f t="shared" si="48"/>
        <v>0</v>
      </c>
      <c r="Q412" s="214"/>
      <c r="R412" s="163"/>
      <c r="S412" s="321"/>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c r="IL412" s="4"/>
      <c r="IM412" s="4"/>
      <c r="IN412" s="4"/>
      <c r="IO412" s="4"/>
      <c r="IP412" s="4"/>
      <c r="IQ412" s="4"/>
      <c r="IR412" s="4"/>
      <c r="IS412" s="4"/>
      <c r="IT412" s="4"/>
      <c r="IU412" s="4"/>
      <c r="IV412" s="4"/>
      <c r="IW412" s="4"/>
      <c r="IX412" s="4"/>
      <c r="IY412" s="4"/>
      <c r="IZ412" s="4"/>
      <c r="JA412" s="4"/>
    </row>
    <row r="413" spans="1:261" s="5" customFormat="1" ht="28.5" customHeight="1" outlineLevel="1" x14ac:dyDescent="0.4">
      <c r="A413" s="264"/>
      <c r="B413" s="259"/>
      <c r="C413" s="265"/>
      <c r="D413" s="243"/>
      <c r="E413" s="243"/>
      <c r="F413" s="172"/>
      <c r="G413" s="172"/>
      <c r="H413" s="12" t="s">
        <v>104</v>
      </c>
      <c r="I413" s="13">
        <f>SUM(K413:N413)</f>
        <v>0</v>
      </c>
      <c r="J413" s="13"/>
      <c r="K413" s="13"/>
      <c r="L413" s="13">
        <v>0</v>
      </c>
      <c r="M413" s="13">
        <v>0</v>
      </c>
      <c r="N413" s="13">
        <v>0</v>
      </c>
      <c r="O413" s="13">
        <v>0</v>
      </c>
      <c r="P413" s="13">
        <v>0</v>
      </c>
      <c r="Q413" s="250"/>
      <c r="R413" s="164"/>
      <c r="S413" s="321"/>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c r="IO413" s="4"/>
      <c r="IP413" s="4"/>
      <c r="IQ413" s="4"/>
      <c r="IR413" s="4"/>
      <c r="IS413" s="4"/>
      <c r="IT413" s="4"/>
      <c r="IU413" s="4"/>
      <c r="IV413" s="4"/>
      <c r="IW413" s="4"/>
      <c r="IX413" s="4"/>
      <c r="IY413" s="4"/>
      <c r="IZ413" s="4"/>
      <c r="JA413" s="4"/>
    </row>
    <row r="414" spans="1:261" s="5" customFormat="1" ht="28.5" customHeight="1" outlineLevel="1" x14ac:dyDescent="0.4">
      <c r="A414" s="173" t="s">
        <v>427</v>
      </c>
      <c r="B414" s="170" t="s">
        <v>150</v>
      </c>
      <c r="C414" s="176" t="s">
        <v>330</v>
      </c>
      <c r="D414" s="172">
        <v>44197</v>
      </c>
      <c r="E414" s="172">
        <v>44926</v>
      </c>
      <c r="F414" s="165">
        <v>44197</v>
      </c>
      <c r="G414" s="165">
        <v>45260</v>
      </c>
      <c r="H414" s="12" t="s">
        <v>6</v>
      </c>
      <c r="I414" s="13">
        <f>SUM(I415:I418)</f>
        <v>5940.2</v>
      </c>
      <c r="J414" s="13">
        <f t="shared" ref="J414:O414" si="49">SUM(J415:J418)</f>
        <v>0</v>
      </c>
      <c r="K414" s="13">
        <f t="shared" si="49"/>
        <v>0</v>
      </c>
      <c r="L414" s="13">
        <f t="shared" si="49"/>
        <v>-7559.8</v>
      </c>
      <c r="M414" s="13">
        <f t="shared" si="49"/>
        <v>0</v>
      </c>
      <c r="N414" s="13">
        <f t="shared" si="49"/>
        <v>13500</v>
      </c>
      <c r="O414" s="13">
        <f t="shared" si="49"/>
        <v>0</v>
      </c>
      <c r="P414" s="13">
        <f t="shared" si="48"/>
        <v>0</v>
      </c>
      <c r="Q414" s="244"/>
      <c r="R414" s="162" t="s">
        <v>734</v>
      </c>
      <c r="S414" s="321"/>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c r="IL414" s="4"/>
      <c r="IM414" s="4"/>
      <c r="IN414" s="4"/>
      <c r="IO414" s="4"/>
      <c r="IP414" s="4"/>
      <c r="IQ414" s="4"/>
      <c r="IR414" s="4"/>
      <c r="IS414" s="4"/>
      <c r="IT414" s="4"/>
      <c r="IU414" s="4"/>
      <c r="IV414" s="4"/>
      <c r="IW414" s="4"/>
      <c r="IX414" s="4"/>
      <c r="IY414" s="4"/>
      <c r="IZ414" s="4"/>
      <c r="JA414" s="4"/>
    </row>
    <row r="415" spans="1:261" s="5" customFormat="1" ht="28.5" customHeight="1" outlineLevel="1" x14ac:dyDescent="0.4">
      <c r="A415" s="174"/>
      <c r="B415" s="170"/>
      <c r="C415" s="261"/>
      <c r="D415" s="172"/>
      <c r="E415" s="172"/>
      <c r="F415" s="166"/>
      <c r="G415" s="166"/>
      <c r="H415" s="12" t="s">
        <v>7</v>
      </c>
      <c r="I415" s="13">
        <f>SUM(K415:N415)</f>
        <v>0</v>
      </c>
      <c r="J415" s="13"/>
      <c r="K415" s="13"/>
      <c r="L415" s="13">
        <f t="shared" ref="L415:M418" si="50">L420</f>
        <v>0</v>
      </c>
      <c r="M415" s="13">
        <f t="shared" si="50"/>
        <v>0</v>
      </c>
      <c r="N415" s="13">
        <v>0</v>
      </c>
      <c r="O415" s="13">
        <v>0</v>
      </c>
      <c r="P415" s="13">
        <v>0</v>
      </c>
      <c r="Q415" s="245"/>
      <c r="R415" s="163"/>
      <c r="S415" s="321"/>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c r="IF415" s="4"/>
      <c r="IG415" s="4"/>
      <c r="IH415" s="4"/>
      <c r="II415" s="4"/>
      <c r="IJ415" s="4"/>
      <c r="IK415" s="4"/>
      <c r="IL415" s="4"/>
      <c r="IM415" s="4"/>
      <c r="IN415" s="4"/>
      <c r="IO415" s="4"/>
      <c r="IP415" s="4"/>
      <c r="IQ415" s="4"/>
      <c r="IR415" s="4"/>
      <c r="IS415" s="4"/>
      <c r="IT415" s="4"/>
      <c r="IU415" s="4"/>
      <c r="IV415" s="4"/>
      <c r="IW415" s="4"/>
      <c r="IX415" s="4"/>
      <c r="IY415" s="4"/>
      <c r="IZ415" s="4"/>
      <c r="JA415" s="4"/>
    </row>
    <row r="416" spans="1:261" s="5" customFormat="1" ht="21" outlineLevel="1" x14ac:dyDescent="0.4">
      <c r="A416" s="174"/>
      <c r="B416" s="170"/>
      <c r="C416" s="261"/>
      <c r="D416" s="172"/>
      <c r="E416" s="172"/>
      <c r="F416" s="166"/>
      <c r="G416" s="166"/>
      <c r="H416" s="12" t="s">
        <v>8</v>
      </c>
      <c r="I416" s="13">
        <f>SUM(K416:N416)</f>
        <v>5880.8</v>
      </c>
      <c r="J416" s="13"/>
      <c r="K416" s="13"/>
      <c r="L416" s="13">
        <f t="shared" si="50"/>
        <v>-7484.2</v>
      </c>
      <c r="M416" s="13">
        <f t="shared" si="50"/>
        <v>0</v>
      </c>
      <c r="N416" s="13">
        <v>13365</v>
      </c>
      <c r="O416" s="13">
        <v>0</v>
      </c>
      <c r="P416" s="13">
        <f t="shared" si="48"/>
        <v>0</v>
      </c>
      <c r="Q416" s="245"/>
      <c r="R416" s="163"/>
      <c r="S416" s="321"/>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c r="IL416" s="4"/>
      <c r="IM416" s="4"/>
      <c r="IN416" s="4"/>
      <c r="IO416" s="4"/>
      <c r="IP416" s="4"/>
      <c r="IQ416" s="4"/>
      <c r="IR416" s="4"/>
      <c r="IS416" s="4"/>
      <c r="IT416" s="4"/>
      <c r="IU416" s="4"/>
      <c r="IV416" s="4"/>
      <c r="IW416" s="4"/>
      <c r="IX416" s="4"/>
      <c r="IY416" s="4"/>
      <c r="IZ416" s="4"/>
      <c r="JA416" s="4"/>
    </row>
    <row r="417" spans="1:261" s="5" customFormat="1" ht="28.5" customHeight="1" outlineLevel="1" x14ac:dyDescent="0.4">
      <c r="A417" s="174"/>
      <c r="B417" s="170"/>
      <c r="C417" s="261"/>
      <c r="D417" s="172"/>
      <c r="E417" s="172"/>
      <c r="F417" s="166"/>
      <c r="G417" s="166"/>
      <c r="H417" s="12" t="s">
        <v>9</v>
      </c>
      <c r="I417" s="13">
        <f>SUM(K417:N417)</f>
        <v>59.400000000000006</v>
      </c>
      <c r="J417" s="13"/>
      <c r="K417" s="13"/>
      <c r="L417" s="13">
        <f t="shared" si="50"/>
        <v>-75.599999999999994</v>
      </c>
      <c r="M417" s="13">
        <f t="shared" si="50"/>
        <v>0</v>
      </c>
      <c r="N417" s="13">
        <v>135</v>
      </c>
      <c r="O417" s="13">
        <v>0</v>
      </c>
      <c r="P417" s="13">
        <f t="shared" si="48"/>
        <v>0</v>
      </c>
      <c r="Q417" s="245"/>
      <c r="R417" s="163"/>
      <c r="S417" s="321"/>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c r="IF417" s="4"/>
      <c r="IG417" s="4"/>
      <c r="IH417" s="4"/>
      <c r="II417" s="4"/>
      <c r="IJ417" s="4"/>
      <c r="IK417" s="4"/>
      <c r="IL417" s="4"/>
      <c r="IM417" s="4"/>
      <c r="IN417" s="4"/>
      <c r="IO417" s="4"/>
      <c r="IP417" s="4"/>
      <c r="IQ417" s="4"/>
      <c r="IR417" s="4"/>
      <c r="IS417" s="4"/>
      <c r="IT417" s="4"/>
      <c r="IU417" s="4"/>
      <c r="IV417" s="4"/>
      <c r="IW417" s="4"/>
      <c r="IX417" s="4"/>
      <c r="IY417" s="4"/>
      <c r="IZ417" s="4"/>
      <c r="JA417" s="4"/>
    </row>
    <row r="418" spans="1:261" s="5" customFormat="1" ht="28.5" customHeight="1" outlineLevel="1" x14ac:dyDescent="0.4">
      <c r="A418" s="174"/>
      <c r="B418" s="170"/>
      <c r="C418" s="261"/>
      <c r="D418" s="243"/>
      <c r="E418" s="243"/>
      <c r="F418" s="167"/>
      <c r="G418" s="167"/>
      <c r="H418" s="12" t="s">
        <v>104</v>
      </c>
      <c r="I418" s="13">
        <f>SUM(K418:N418)</f>
        <v>0</v>
      </c>
      <c r="J418" s="13"/>
      <c r="K418" s="13"/>
      <c r="L418" s="13">
        <f t="shared" si="50"/>
        <v>0</v>
      </c>
      <c r="M418" s="13">
        <f t="shared" si="50"/>
        <v>0</v>
      </c>
      <c r="N418" s="13">
        <f>N423</f>
        <v>0</v>
      </c>
      <c r="O418" s="13">
        <v>0</v>
      </c>
      <c r="P418" s="13">
        <v>0</v>
      </c>
      <c r="Q418" s="246"/>
      <c r="R418" s="163"/>
      <c r="S418" s="321"/>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c r="IM418" s="4"/>
      <c r="IN418" s="4"/>
      <c r="IO418" s="4"/>
      <c r="IP418" s="4"/>
      <c r="IQ418" s="4"/>
      <c r="IR418" s="4"/>
      <c r="IS418" s="4"/>
      <c r="IT418" s="4"/>
      <c r="IU418" s="4"/>
      <c r="IV418" s="4"/>
      <c r="IW418" s="4"/>
      <c r="IX418" s="4"/>
      <c r="IY418" s="4"/>
      <c r="IZ418" s="4"/>
      <c r="JA418" s="4"/>
    </row>
    <row r="419" spans="1:261" s="5" customFormat="1" ht="28.5" customHeight="1" outlineLevel="1" x14ac:dyDescent="0.4">
      <c r="A419" s="260"/>
      <c r="B419" s="262" t="s">
        <v>66</v>
      </c>
      <c r="C419" s="261"/>
      <c r="D419" s="172">
        <v>44197</v>
      </c>
      <c r="E419" s="172">
        <v>44561</v>
      </c>
      <c r="F419" s="172">
        <v>44197</v>
      </c>
      <c r="G419" s="172">
        <v>44650</v>
      </c>
      <c r="H419" s="12" t="s">
        <v>6</v>
      </c>
      <c r="I419" s="13">
        <f>SUM(I420:I423)</f>
        <v>5940.2</v>
      </c>
      <c r="J419" s="13">
        <f t="shared" ref="J419:O419" si="51">SUM(J420:J423)</f>
        <v>0</v>
      </c>
      <c r="K419" s="13">
        <f t="shared" si="51"/>
        <v>0</v>
      </c>
      <c r="L419" s="13">
        <f t="shared" si="51"/>
        <v>-7559.8</v>
      </c>
      <c r="M419" s="13">
        <f t="shared" si="51"/>
        <v>0</v>
      </c>
      <c r="N419" s="13">
        <f t="shared" si="51"/>
        <v>13500</v>
      </c>
      <c r="O419" s="13">
        <f t="shared" si="51"/>
        <v>0</v>
      </c>
      <c r="P419" s="13">
        <f t="shared" si="48"/>
        <v>0</v>
      </c>
      <c r="Q419" s="213" t="s">
        <v>772</v>
      </c>
      <c r="R419" s="163"/>
      <c r="S419" s="321"/>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c r="IP419" s="4"/>
      <c r="IQ419" s="4"/>
      <c r="IR419" s="4"/>
      <c r="IS419" s="4"/>
      <c r="IT419" s="4"/>
      <c r="IU419" s="4"/>
      <c r="IV419" s="4"/>
      <c r="IW419" s="4"/>
      <c r="IX419" s="4"/>
      <c r="IY419" s="4"/>
      <c r="IZ419" s="4"/>
      <c r="JA419" s="4"/>
    </row>
    <row r="420" spans="1:261" s="5" customFormat="1" ht="27.6" customHeight="1" outlineLevel="1" x14ac:dyDescent="0.4">
      <c r="A420" s="260"/>
      <c r="B420" s="257"/>
      <c r="C420" s="261"/>
      <c r="D420" s="172"/>
      <c r="E420" s="172"/>
      <c r="F420" s="172"/>
      <c r="G420" s="172"/>
      <c r="H420" s="12" t="s">
        <v>7</v>
      </c>
      <c r="I420" s="13">
        <f>SUM(K420:N420)</f>
        <v>0</v>
      </c>
      <c r="J420" s="13"/>
      <c r="K420" s="13"/>
      <c r="L420" s="13">
        <v>0</v>
      </c>
      <c r="M420" s="13">
        <v>0</v>
      </c>
      <c r="N420" s="13">
        <v>0</v>
      </c>
      <c r="O420" s="13">
        <v>0</v>
      </c>
      <c r="P420" s="13">
        <v>0</v>
      </c>
      <c r="Q420" s="214"/>
      <c r="R420" s="163"/>
      <c r="S420" s="321"/>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c r="IL420" s="4"/>
      <c r="IM420" s="4"/>
      <c r="IN420" s="4"/>
      <c r="IO420" s="4"/>
      <c r="IP420" s="4"/>
      <c r="IQ420" s="4"/>
      <c r="IR420" s="4"/>
      <c r="IS420" s="4"/>
      <c r="IT420" s="4"/>
      <c r="IU420" s="4"/>
      <c r="IV420" s="4"/>
      <c r="IW420" s="4"/>
      <c r="IX420" s="4"/>
      <c r="IY420" s="4"/>
      <c r="IZ420" s="4"/>
      <c r="JA420" s="4"/>
    </row>
    <row r="421" spans="1:261" s="5" customFormat="1" ht="21" customHeight="1" outlineLevel="1" x14ac:dyDescent="0.4">
      <c r="A421" s="260"/>
      <c r="B421" s="257"/>
      <c r="C421" s="261"/>
      <c r="D421" s="172"/>
      <c r="E421" s="172"/>
      <c r="F421" s="172"/>
      <c r="G421" s="172"/>
      <c r="H421" s="12" t="s">
        <v>8</v>
      </c>
      <c r="I421" s="13">
        <f>SUM(K421:N421)</f>
        <v>5880.8</v>
      </c>
      <c r="J421" s="13"/>
      <c r="K421" s="13"/>
      <c r="L421" s="13">
        <v>-7484.2</v>
      </c>
      <c r="M421" s="13">
        <v>0</v>
      </c>
      <c r="N421" s="13">
        <v>13365</v>
      </c>
      <c r="O421" s="13">
        <v>0</v>
      </c>
      <c r="P421" s="13">
        <f t="shared" si="48"/>
        <v>0</v>
      </c>
      <c r="Q421" s="214"/>
      <c r="R421" s="163"/>
      <c r="S421" s="321"/>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c r="IL421" s="4"/>
      <c r="IM421" s="4"/>
      <c r="IN421" s="4"/>
      <c r="IO421" s="4"/>
      <c r="IP421" s="4"/>
      <c r="IQ421" s="4"/>
      <c r="IR421" s="4"/>
      <c r="IS421" s="4"/>
      <c r="IT421" s="4"/>
      <c r="IU421" s="4"/>
      <c r="IV421" s="4"/>
      <c r="IW421" s="4"/>
      <c r="IX421" s="4"/>
      <c r="IY421" s="4"/>
      <c r="IZ421" s="4"/>
      <c r="JA421" s="4"/>
    </row>
    <row r="422" spans="1:261" s="5" customFormat="1" ht="49.95" customHeight="1" outlineLevel="1" x14ac:dyDescent="0.4">
      <c r="A422" s="260"/>
      <c r="B422" s="258"/>
      <c r="C422" s="261"/>
      <c r="D422" s="172"/>
      <c r="E422" s="172"/>
      <c r="F422" s="172"/>
      <c r="G422" s="172"/>
      <c r="H422" s="12" t="s">
        <v>9</v>
      </c>
      <c r="I422" s="13">
        <f>SUM(K422:N422)</f>
        <v>59.400000000000006</v>
      </c>
      <c r="J422" s="13"/>
      <c r="K422" s="13"/>
      <c r="L422" s="13">
        <v>-75.599999999999994</v>
      </c>
      <c r="M422" s="13">
        <v>0</v>
      </c>
      <c r="N422" s="13">
        <v>135</v>
      </c>
      <c r="O422" s="13">
        <v>0</v>
      </c>
      <c r="P422" s="13">
        <f t="shared" si="48"/>
        <v>0</v>
      </c>
      <c r="Q422" s="214"/>
      <c r="R422" s="163"/>
      <c r="S422" s="321"/>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c r="IF422" s="4"/>
      <c r="IG422" s="4"/>
      <c r="IH422" s="4"/>
      <c r="II422" s="4"/>
      <c r="IJ422" s="4"/>
      <c r="IK422" s="4"/>
      <c r="IL422" s="4"/>
      <c r="IM422" s="4"/>
      <c r="IN422" s="4"/>
      <c r="IO422" s="4"/>
      <c r="IP422" s="4"/>
      <c r="IQ422" s="4"/>
      <c r="IR422" s="4"/>
      <c r="IS422" s="4"/>
      <c r="IT422" s="4"/>
      <c r="IU422" s="4"/>
      <c r="IV422" s="4"/>
      <c r="IW422" s="4"/>
      <c r="IX422" s="4"/>
      <c r="IY422" s="4"/>
      <c r="IZ422" s="4"/>
      <c r="JA422" s="4"/>
    </row>
    <row r="423" spans="1:261" s="5" customFormat="1" ht="52.95" customHeight="1" outlineLevel="1" x14ac:dyDescent="0.4">
      <c r="A423" s="264"/>
      <c r="B423" s="259"/>
      <c r="C423" s="265"/>
      <c r="D423" s="243"/>
      <c r="E423" s="243"/>
      <c r="F423" s="243"/>
      <c r="G423" s="243"/>
      <c r="H423" s="12" t="s">
        <v>104</v>
      </c>
      <c r="I423" s="13">
        <f>SUM(K423:N423)</f>
        <v>0</v>
      </c>
      <c r="J423" s="13"/>
      <c r="K423" s="13"/>
      <c r="L423" s="13">
        <v>0</v>
      </c>
      <c r="M423" s="13">
        <v>0</v>
      </c>
      <c r="N423" s="13">
        <v>0</v>
      </c>
      <c r="O423" s="13">
        <v>0</v>
      </c>
      <c r="P423" s="13">
        <v>0</v>
      </c>
      <c r="Q423" s="250"/>
      <c r="R423" s="164"/>
      <c r="S423" s="321"/>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c r="HT423" s="4"/>
      <c r="HU423" s="4"/>
      <c r="HV423" s="4"/>
      <c r="HW423" s="4"/>
      <c r="HX423" s="4"/>
      <c r="HY423" s="4"/>
      <c r="HZ423" s="4"/>
      <c r="IA423" s="4"/>
      <c r="IB423" s="4"/>
      <c r="IC423" s="4"/>
      <c r="ID423" s="4"/>
      <c r="IE423" s="4"/>
      <c r="IF423" s="4"/>
      <c r="IG423" s="4"/>
      <c r="IH423" s="4"/>
      <c r="II423" s="4"/>
      <c r="IJ423" s="4"/>
      <c r="IK423" s="4"/>
      <c r="IL423" s="4"/>
      <c r="IM423" s="4"/>
      <c r="IN423" s="4"/>
      <c r="IO423" s="4"/>
      <c r="IP423" s="4"/>
      <c r="IQ423" s="4"/>
      <c r="IR423" s="4"/>
      <c r="IS423" s="4"/>
      <c r="IT423" s="4"/>
      <c r="IU423" s="4"/>
      <c r="IV423" s="4"/>
      <c r="IW423" s="4"/>
      <c r="IX423" s="4"/>
      <c r="IY423" s="4"/>
      <c r="IZ423" s="4"/>
      <c r="JA423" s="4"/>
    </row>
    <row r="424" spans="1:261" s="5" customFormat="1" ht="41.25" customHeight="1" outlineLevel="1" x14ac:dyDescent="0.4">
      <c r="A424" s="173" t="s">
        <v>428</v>
      </c>
      <c r="B424" s="170" t="s">
        <v>151</v>
      </c>
      <c r="C424" s="176" t="s">
        <v>332</v>
      </c>
      <c r="D424" s="172">
        <v>44197</v>
      </c>
      <c r="E424" s="172">
        <v>45291</v>
      </c>
      <c r="F424" s="165">
        <v>44197</v>
      </c>
      <c r="G424" s="172">
        <v>45260</v>
      </c>
      <c r="H424" s="12" t="s">
        <v>6</v>
      </c>
      <c r="I424" s="13">
        <f>SUM(I425:I428)</f>
        <v>6000</v>
      </c>
      <c r="J424" s="13">
        <f t="shared" ref="J424:O424" si="52">SUM(J425:J428)</f>
        <v>0</v>
      </c>
      <c r="K424" s="13">
        <f t="shared" si="52"/>
        <v>0</v>
      </c>
      <c r="L424" s="13">
        <f t="shared" si="52"/>
        <v>-3040</v>
      </c>
      <c r="M424" s="13">
        <f t="shared" si="52"/>
        <v>0</v>
      </c>
      <c r="N424" s="13">
        <f t="shared" si="52"/>
        <v>9040</v>
      </c>
      <c r="O424" s="13">
        <f t="shared" si="52"/>
        <v>0</v>
      </c>
      <c r="P424" s="13">
        <f t="shared" si="48"/>
        <v>0</v>
      </c>
      <c r="Q424" s="244"/>
      <c r="R424" s="162" t="s">
        <v>734</v>
      </c>
      <c r="S424" s="321"/>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c r="IL424" s="4"/>
      <c r="IM424" s="4"/>
      <c r="IN424" s="4"/>
      <c r="IO424" s="4"/>
      <c r="IP424" s="4"/>
      <c r="IQ424" s="4"/>
      <c r="IR424" s="4"/>
      <c r="IS424" s="4"/>
      <c r="IT424" s="4"/>
      <c r="IU424" s="4"/>
      <c r="IV424" s="4"/>
      <c r="IW424" s="4"/>
      <c r="IX424" s="4"/>
      <c r="IY424" s="4"/>
      <c r="IZ424" s="4"/>
      <c r="JA424" s="4"/>
    </row>
    <row r="425" spans="1:261" s="5" customFormat="1" ht="41.25" customHeight="1" outlineLevel="1" x14ac:dyDescent="0.4">
      <c r="A425" s="174"/>
      <c r="B425" s="170"/>
      <c r="C425" s="261"/>
      <c r="D425" s="172"/>
      <c r="E425" s="172"/>
      <c r="F425" s="166"/>
      <c r="G425" s="172"/>
      <c r="H425" s="12" t="s">
        <v>7</v>
      </c>
      <c r="I425" s="13">
        <f>SUM(K425:N425)</f>
        <v>0</v>
      </c>
      <c r="J425" s="13"/>
      <c r="K425" s="13"/>
      <c r="L425" s="13">
        <f>L430</f>
        <v>0</v>
      </c>
      <c r="M425" s="13">
        <f t="shared" ref="M425:N428" si="53">M430</f>
        <v>0</v>
      </c>
      <c r="N425" s="13">
        <f t="shared" si="53"/>
        <v>0</v>
      </c>
      <c r="O425" s="13">
        <v>0</v>
      </c>
      <c r="P425" s="13">
        <v>0</v>
      </c>
      <c r="Q425" s="245"/>
      <c r="R425" s="163"/>
      <c r="S425" s="321"/>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c r="IL425" s="4"/>
      <c r="IM425" s="4"/>
      <c r="IN425" s="4"/>
      <c r="IO425" s="4"/>
      <c r="IP425" s="4"/>
      <c r="IQ425" s="4"/>
      <c r="IR425" s="4"/>
      <c r="IS425" s="4"/>
      <c r="IT425" s="4"/>
      <c r="IU425" s="4"/>
      <c r="IV425" s="4"/>
      <c r="IW425" s="4"/>
      <c r="IX425" s="4"/>
      <c r="IY425" s="4"/>
      <c r="IZ425" s="4"/>
      <c r="JA425" s="4"/>
    </row>
    <row r="426" spans="1:261" s="5" customFormat="1" ht="48.6" customHeight="1" outlineLevel="1" x14ac:dyDescent="0.4">
      <c r="A426" s="174"/>
      <c r="B426" s="170"/>
      <c r="C426" s="261"/>
      <c r="D426" s="172"/>
      <c r="E426" s="172"/>
      <c r="F426" s="166"/>
      <c r="G426" s="172"/>
      <c r="H426" s="12" t="s">
        <v>8</v>
      </c>
      <c r="I426" s="13">
        <f>SUM(K426:N426)</f>
        <v>5940</v>
      </c>
      <c r="J426" s="13"/>
      <c r="K426" s="13"/>
      <c r="L426" s="13">
        <f>L431</f>
        <v>-3009.6</v>
      </c>
      <c r="M426" s="13">
        <f t="shared" si="53"/>
        <v>0</v>
      </c>
      <c r="N426" s="13">
        <f t="shared" si="53"/>
        <v>8949.6</v>
      </c>
      <c r="O426" s="13">
        <v>0</v>
      </c>
      <c r="P426" s="13">
        <f t="shared" si="48"/>
        <v>0</v>
      </c>
      <c r="Q426" s="245"/>
      <c r="R426" s="163"/>
      <c r="S426" s="321"/>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c r="IK426" s="4"/>
      <c r="IL426" s="4"/>
      <c r="IM426" s="4"/>
      <c r="IN426" s="4"/>
      <c r="IO426" s="4"/>
      <c r="IP426" s="4"/>
      <c r="IQ426" s="4"/>
      <c r="IR426" s="4"/>
      <c r="IS426" s="4"/>
      <c r="IT426" s="4"/>
      <c r="IU426" s="4"/>
      <c r="IV426" s="4"/>
      <c r="IW426" s="4"/>
      <c r="IX426" s="4"/>
      <c r="IY426" s="4"/>
      <c r="IZ426" s="4"/>
      <c r="JA426" s="4"/>
    </row>
    <row r="427" spans="1:261" s="5" customFormat="1" ht="40.950000000000003" customHeight="1" outlineLevel="1" x14ac:dyDescent="0.4">
      <c r="A427" s="174"/>
      <c r="B427" s="170"/>
      <c r="C427" s="261"/>
      <c r="D427" s="172"/>
      <c r="E427" s="172"/>
      <c r="F427" s="166"/>
      <c r="G427" s="172"/>
      <c r="H427" s="12" t="s">
        <v>9</v>
      </c>
      <c r="I427" s="13">
        <f>SUM(K427:N427)</f>
        <v>60.000000000000007</v>
      </c>
      <c r="J427" s="13"/>
      <c r="K427" s="13"/>
      <c r="L427" s="13">
        <f>L432</f>
        <v>-30.4</v>
      </c>
      <c r="M427" s="13">
        <f t="shared" si="53"/>
        <v>0</v>
      </c>
      <c r="N427" s="13">
        <f t="shared" si="53"/>
        <v>90.4</v>
      </c>
      <c r="O427" s="13">
        <v>0</v>
      </c>
      <c r="P427" s="13">
        <f t="shared" si="48"/>
        <v>0</v>
      </c>
      <c r="Q427" s="245"/>
      <c r="R427" s="163"/>
      <c r="S427" s="321"/>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c r="IF427" s="4"/>
      <c r="IG427" s="4"/>
      <c r="IH427" s="4"/>
      <c r="II427" s="4"/>
      <c r="IJ427" s="4"/>
      <c r="IK427" s="4"/>
      <c r="IL427" s="4"/>
      <c r="IM427" s="4"/>
      <c r="IN427" s="4"/>
      <c r="IO427" s="4"/>
      <c r="IP427" s="4"/>
      <c r="IQ427" s="4"/>
      <c r="IR427" s="4"/>
      <c r="IS427" s="4"/>
      <c r="IT427" s="4"/>
      <c r="IU427" s="4"/>
      <c r="IV427" s="4"/>
      <c r="IW427" s="4"/>
      <c r="IX427" s="4"/>
      <c r="IY427" s="4"/>
      <c r="IZ427" s="4"/>
      <c r="JA427" s="4"/>
    </row>
    <row r="428" spans="1:261" s="5" customFormat="1" ht="41.25" customHeight="1" outlineLevel="1" x14ac:dyDescent="0.4">
      <c r="A428" s="174"/>
      <c r="B428" s="170"/>
      <c r="C428" s="261"/>
      <c r="D428" s="243"/>
      <c r="E428" s="243"/>
      <c r="F428" s="167"/>
      <c r="G428" s="243"/>
      <c r="H428" s="12" t="s">
        <v>104</v>
      </c>
      <c r="I428" s="13">
        <f>SUM(K428:N428)</f>
        <v>0</v>
      </c>
      <c r="J428" s="13"/>
      <c r="K428" s="13"/>
      <c r="L428" s="13">
        <f>L433</f>
        <v>0</v>
      </c>
      <c r="M428" s="13">
        <f t="shared" si="53"/>
        <v>0</v>
      </c>
      <c r="N428" s="13">
        <f t="shared" si="53"/>
        <v>0</v>
      </c>
      <c r="O428" s="13">
        <v>0</v>
      </c>
      <c r="P428" s="13">
        <v>0</v>
      </c>
      <c r="Q428" s="246"/>
      <c r="R428" s="163"/>
      <c r="S428" s="321"/>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c r="HT428" s="4"/>
      <c r="HU428" s="4"/>
      <c r="HV428" s="4"/>
      <c r="HW428" s="4"/>
      <c r="HX428" s="4"/>
      <c r="HY428" s="4"/>
      <c r="HZ428" s="4"/>
      <c r="IA428" s="4"/>
      <c r="IB428" s="4"/>
      <c r="IC428" s="4"/>
      <c r="ID428" s="4"/>
      <c r="IE428" s="4"/>
      <c r="IF428" s="4"/>
      <c r="IG428" s="4"/>
      <c r="IH428" s="4"/>
      <c r="II428" s="4"/>
      <c r="IJ428" s="4"/>
      <c r="IK428" s="4"/>
      <c r="IL428" s="4"/>
      <c r="IM428" s="4"/>
      <c r="IN428" s="4"/>
      <c r="IO428" s="4"/>
      <c r="IP428" s="4"/>
      <c r="IQ428" s="4"/>
      <c r="IR428" s="4"/>
      <c r="IS428" s="4"/>
      <c r="IT428" s="4"/>
      <c r="IU428" s="4"/>
      <c r="IV428" s="4"/>
      <c r="IW428" s="4"/>
      <c r="IX428" s="4"/>
      <c r="IY428" s="4"/>
      <c r="IZ428" s="4"/>
      <c r="JA428" s="4"/>
    </row>
    <row r="429" spans="1:261" s="5" customFormat="1" ht="41.25" customHeight="1" outlineLevel="1" x14ac:dyDescent="0.4">
      <c r="A429" s="260"/>
      <c r="B429" s="262" t="s">
        <v>66</v>
      </c>
      <c r="C429" s="261"/>
      <c r="D429" s="172">
        <v>44197</v>
      </c>
      <c r="E429" s="172">
        <v>44561</v>
      </c>
      <c r="F429" s="172">
        <v>44197</v>
      </c>
      <c r="G429" s="172">
        <v>44742</v>
      </c>
      <c r="H429" s="12" t="s">
        <v>6</v>
      </c>
      <c r="I429" s="13">
        <f>SUM(I430:I433)</f>
        <v>6000</v>
      </c>
      <c r="J429" s="13">
        <f t="shared" ref="J429:O429" si="54">SUM(J430:J433)</f>
        <v>0</v>
      </c>
      <c r="K429" s="13">
        <f t="shared" si="54"/>
        <v>0</v>
      </c>
      <c r="L429" s="13">
        <f t="shared" si="54"/>
        <v>-3040</v>
      </c>
      <c r="M429" s="13">
        <f t="shared" si="54"/>
        <v>0</v>
      </c>
      <c r="N429" s="13">
        <f t="shared" si="54"/>
        <v>9040</v>
      </c>
      <c r="O429" s="13">
        <f t="shared" si="54"/>
        <v>0</v>
      </c>
      <c r="P429" s="13">
        <f t="shared" si="48"/>
        <v>0</v>
      </c>
      <c r="Q429" s="213" t="s">
        <v>775</v>
      </c>
      <c r="R429" s="163"/>
      <c r="S429" s="321"/>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c r="IL429" s="4"/>
      <c r="IM429" s="4"/>
      <c r="IN429" s="4"/>
      <c r="IO429" s="4"/>
      <c r="IP429" s="4"/>
      <c r="IQ429" s="4"/>
      <c r="IR429" s="4"/>
      <c r="IS429" s="4"/>
      <c r="IT429" s="4"/>
      <c r="IU429" s="4"/>
      <c r="IV429" s="4"/>
      <c r="IW429" s="4"/>
      <c r="IX429" s="4"/>
      <c r="IY429" s="4"/>
      <c r="IZ429" s="4"/>
      <c r="JA429" s="4"/>
    </row>
    <row r="430" spans="1:261" s="5" customFormat="1" ht="41.25" customHeight="1" outlineLevel="1" x14ac:dyDescent="0.4">
      <c r="A430" s="260"/>
      <c r="B430" s="257"/>
      <c r="C430" s="261"/>
      <c r="D430" s="172"/>
      <c r="E430" s="172"/>
      <c r="F430" s="172"/>
      <c r="G430" s="172"/>
      <c r="H430" s="12" t="s">
        <v>7</v>
      </c>
      <c r="I430" s="13">
        <f>SUM(K430:N430)</f>
        <v>0</v>
      </c>
      <c r="J430" s="13"/>
      <c r="K430" s="13"/>
      <c r="L430" s="13">
        <v>0</v>
      </c>
      <c r="M430" s="13">
        <v>0</v>
      </c>
      <c r="N430" s="13">
        <v>0</v>
      </c>
      <c r="O430" s="13">
        <v>0</v>
      </c>
      <c r="P430" s="13">
        <v>0</v>
      </c>
      <c r="Q430" s="214"/>
      <c r="R430" s="163"/>
      <c r="S430" s="321"/>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c r="IH430" s="4"/>
      <c r="II430" s="4"/>
      <c r="IJ430" s="4"/>
      <c r="IK430" s="4"/>
      <c r="IL430" s="4"/>
      <c r="IM430" s="4"/>
      <c r="IN430" s="4"/>
      <c r="IO430" s="4"/>
      <c r="IP430" s="4"/>
      <c r="IQ430" s="4"/>
      <c r="IR430" s="4"/>
      <c r="IS430" s="4"/>
      <c r="IT430" s="4"/>
      <c r="IU430" s="4"/>
      <c r="IV430" s="4"/>
      <c r="IW430" s="4"/>
      <c r="IX430" s="4"/>
      <c r="IY430" s="4"/>
      <c r="IZ430" s="4"/>
      <c r="JA430" s="4"/>
    </row>
    <row r="431" spans="1:261" s="5" customFormat="1" ht="41.25" customHeight="1" outlineLevel="1" x14ac:dyDescent="0.4">
      <c r="A431" s="260"/>
      <c r="B431" s="257"/>
      <c r="C431" s="261"/>
      <c r="D431" s="172"/>
      <c r="E431" s="172"/>
      <c r="F431" s="172"/>
      <c r="G431" s="172"/>
      <c r="H431" s="12" t="s">
        <v>8</v>
      </c>
      <c r="I431" s="13">
        <f>SUM(K431:N431)</f>
        <v>5940</v>
      </c>
      <c r="J431" s="13"/>
      <c r="K431" s="13"/>
      <c r="L431" s="13">
        <v>-3009.6</v>
      </c>
      <c r="M431" s="13">
        <v>0</v>
      </c>
      <c r="N431" s="13">
        <v>8949.6</v>
      </c>
      <c r="O431" s="13">
        <v>0</v>
      </c>
      <c r="P431" s="13">
        <f t="shared" si="48"/>
        <v>0</v>
      </c>
      <c r="Q431" s="214"/>
      <c r="R431" s="163"/>
      <c r="S431" s="321"/>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c r="HT431" s="4"/>
      <c r="HU431" s="4"/>
      <c r="HV431" s="4"/>
      <c r="HW431" s="4"/>
      <c r="HX431" s="4"/>
      <c r="HY431" s="4"/>
      <c r="HZ431" s="4"/>
      <c r="IA431" s="4"/>
      <c r="IB431" s="4"/>
      <c r="IC431" s="4"/>
      <c r="ID431" s="4"/>
      <c r="IE431" s="4"/>
      <c r="IF431" s="4"/>
      <c r="IG431" s="4"/>
      <c r="IH431" s="4"/>
      <c r="II431" s="4"/>
      <c r="IJ431" s="4"/>
      <c r="IK431" s="4"/>
      <c r="IL431" s="4"/>
      <c r="IM431" s="4"/>
      <c r="IN431" s="4"/>
      <c r="IO431" s="4"/>
      <c r="IP431" s="4"/>
      <c r="IQ431" s="4"/>
      <c r="IR431" s="4"/>
      <c r="IS431" s="4"/>
      <c r="IT431" s="4"/>
      <c r="IU431" s="4"/>
      <c r="IV431" s="4"/>
      <c r="IW431" s="4"/>
      <c r="IX431" s="4"/>
      <c r="IY431" s="4"/>
      <c r="IZ431" s="4"/>
      <c r="JA431" s="4"/>
    </row>
    <row r="432" spans="1:261" s="5" customFormat="1" ht="41.25" customHeight="1" outlineLevel="1" x14ac:dyDescent="0.4">
      <c r="A432" s="260"/>
      <c r="B432" s="258"/>
      <c r="C432" s="261"/>
      <c r="D432" s="172"/>
      <c r="E432" s="172"/>
      <c r="F432" s="172"/>
      <c r="G432" s="172"/>
      <c r="H432" s="12" t="s">
        <v>9</v>
      </c>
      <c r="I432" s="13">
        <f>SUM(K432:N432)</f>
        <v>60.000000000000007</v>
      </c>
      <c r="J432" s="13"/>
      <c r="K432" s="13"/>
      <c r="L432" s="13">
        <v>-30.4</v>
      </c>
      <c r="M432" s="13">
        <v>0</v>
      </c>
      <c r="N432" s="13">
        <v>90.4</v>
      </c>
      <c r="O432" s="13">
        <v>0</v>
      </c>
      <c r="P432" s="13">
        <f t="shared" si="48"/>
        <v>0</v>
      </c>
      <c r="Q432" s="214"/>
      <c r="R432" s="163"/>
      <c r="S432" s="321"/>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c r="IO432" s="4"/>
      <c r="IP432" s="4"/>
      <c r="IQ432" s="4"/>
      <c r="IR432" s="4"/>
      <c r="IS432" s="4"/>
      <c r="IT432" s="4"/>
      <c r="IU432" s="4"/>
      <c r="IV432" s="4"/>
      <c r="IW432" s="4"/>
      <c r="IX432" s="4"/>
      <c r="IY432" s="4"/>
      <c r="IZ432" s="4"/>
      <c r="JA432" s="4"/>
    </row>
    <row r="433" spans="1:261" s="5" customFormat="1" ht="41.25" customHeight="1" outlineLevel="1" x14ac:dyDescent="0.4">
      <c r="A433" s="264"/>
      <c r="B433" s="259"/>
      <c r="C433" s="265"/>
      <c r="D433" s="243"/>
      <c r="E433" s="243"/>
      <c r="F433" s="243"/>
      <c r="G433" s="243"/>
      <c r="H433" s="12" t="s">
        <v>104</v>
      </c>
      <c r="I433" s="13">
        <f>SUM(K433:N433)</f>
        <v>0</v>
      </c>
      <c r="J433" s="13"/>
      <c r="K433" s="13"/>
      <c r="L433" s="13">
        <v>0</v>
      </c>
      <c r="M433" s="13">
        <v>0</v>
      </c>
      <c r="N433" s="13">
        <v>0</v>
      </c>
      <c r="O433" s="13">
        <v>0</v>
      </c>
      <c r="P433" s="13">
        <v>0</v>
      </c>
      <c r="Q433" s="250"/>
      <c r="R433" s="164"/>
      <c r="S433" s="321"/>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c r="IF433" s="4"/>
      <c r="IG433" s="4"/>
      <c r="IH433" s="4"/>
      <c r="II433" s="4"/>
      <c r="IJ433" s="4"/>
      <c r="IK433" s="4"/>
      <c r="IL433" s="4"/>
      <c r="IM433" s="4"/>
      <c r="IN433" s="4"/>
      <c r="IO433" s="4"/>
      <c r="IP433" s="4"/>
      <c r="IQ433" s="4"/>
      <c r="IR433" s="4"/>
      <c r="IS433" s="4"/>
      <c r="IT433" s="4"/>
      <c r="IU433" s="4"/>
      <c r="IV433" s="4"/>
      <c r="IW433" s="4"/>
      <c r="IX433" s="4"/>
      <c r="IY433" s="4"/>
      <c r="IZ433" s="4"/>
      <c r="JA433" s="4"/>
    </row>
    <row r="434" spans="1:261" s="5" customFormat="1" ht="41.25" customHeight="1" outlineLevel="1" x14ac:dyDescent="0.4">
      <c r="A434" s="173" t="s">
        <v>429</v>
      </c>
      <c r="B434" s="170" t="s">
        <v>152</v>
      </c>
      <c r="C434" s="176" t="s">
        <v>333</v>
      </c>
      <c r="D434" s="172">
        <v>44197</v>
      </c>
      <c r="E434" s="172">
        <v>45291</v>
      </c>
      <c r="F434" s="172">
        <v>44927</v>
      </c>
      <c r="G434" s="172">
        <v>45626</v>
      </c>
      <c r="H434" s="12" t="s">
        <v>6</v>
      </c>
      <c r="I434" s="13">
        <f>SUM(I435:I438)</f>
        <v>45000</v>
      </c>
      <c r="J434" s="13">
        <f t="shared" ref="J434:O434" si="55">SUM(J435:J438)</f>
        <v>0</v>
      </c>
      <c r="K434" s="13">
        <f t="shared" si="55"/>
        <v>0</v>
      </c>
      <c r="L434" s="13">
        <f t="shared" si="55"/>
        <v>0</v>
      </c>
      <c r="M434" s="13">
        <f t="shared" si="55"/>
        <v>-600</v>
      </c>
      <c r="N434" s="13">
        <f t="shared" si="55"/>
        <v>45600</v>
      </c>
      <c r="O434" s="13">
        <f t="shared" si="55"/>
        <v>0</v>
      </c>
      <c r="P434" s="13">
        <f t="shared" si="48"/>
        <v>0</v>
      </c>
      <c r="Q434" s="244"/>
      <c r="R434" s="162" t="s">
        <v>734</v>
      </c>
      <c r="S434" s="321"/>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c r="IF434" s="4"/>
      <c r="IG434" s="4"/>
      <c r="IH434" s="4"/>
      <c r="II434" s="4"/>
      <c r="IJ434" s="4"/>
      <c r="IK434" s="4"/>
      <c r="IL434" s="4"/>
      <c r="IM434" s="4"/>
      <c r="IN434" s="4"/>
      <c r="IO434" s="4"/>
      <c r="IP434" s="4"/>
      <c r="IQ434" s="4"/>
      <c r="IR434" s="4"/>
      <c r="IS434" s="4"/>
      <c r="IT434" s="4"/>
      <c r="IU434" s="4"/>
      <c r="IV434" s="4"/>
      <c r="IW434" s="4"/>
      <c r="IX434" s="4"/>
      <c r="IY434" s="4"/>
      <c r="IZ434" s="4"/>
      <c r="JA434" s="4"/>
    </row>
    <row r="435" spans="1:261" s="5" customFormat="1" ht="41.25" customHeight="1" outlineLevel="1" x14ac:dyDescent="0.4">
      <c r="A435" s="174"/>
      <c r="B435" s="170"/>
      <c r="C435" s="261"/>
      <c r="D435" s="172"/>
      <c r="E435" s="172"/>
      <c r="F435" s="172"/>
      <c r="G435" s="172"/>
      <c r="H435" s="12" t="s">
        <v>7</v>
      </c>
      <c r="I435" s="13">
        <f>SUM(K435:N435)</f>
        <v>0</v>
      </c>
      <c r="J435" s="13"/>
      <c r="K435" s="13"/>
      <c r="L435" s="13">
        <f>L440</f>
        <v>0</v>
      </c>
      <c r="M435" s="13">
        <f t="shared" ref="M435:N437" si="56">M440</f>
        <v>0</v>
      </c>
      <c r="N435" s="13">
        <f t="shared" si="56"/>
        <v>0</v>
      </c>
      <c r="O435" s="13">
        <v>0</v>
      </c>
      <c r="P435" s="13">
        <v>0</v>
      </c>
      <c r="Q435" s="245"/>
      <c r="R435" s="163"/>
      <c r="S435" s="321"/>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c r="IF435" s="4"/>
      <c r="IG435" s="4"/>
      <c r="IH435" s="4"/>
      <c r="II435" s="4"/>
      <c r="IJ435" s="4"/>
      <c r="IK435" s="4"/>
      <c r="IL435" s="4"/>
      <c r="IM435" s="4"/>
      <c r="IN435" s="4"/>
      <c r="IO435" s="4"/>
      <c r="IP435" s="4"/>
      <c r="IQ435" s="4"/>
      <c r="IR435" s="4"/>
      <c r="IS435" s="4"/>
      <c r="IT435" s="4"/>
      <c r="IU435" s="4"/>
      <c r="IV435" s="4"/>
      <c r="IW435" s="4"/>
      <c r="IX435" s="4"/>
      <c r="IY435" s="4"/>
      <c r="IZ435" s="4"/>
      <c r="JA435" s="4"/>
    </row>
    <row r="436" spans="1:261" s="5" customFormat="1" ht="50.55" customHeight="1" outlineLevel="1" x14ac:dyDescent="0.4">
      <c r="A436" s="174"/>
      <c r="B436" s="170"/>
      <c r="C436" s="261"/>
      <c r="D436" s="172"/>
      <c r="E436" s="172"/>
      <c r="F436" s="172"/>
      <c r="G436" s="172"/>
      <c r="H436" s="12" t="s">
        <v>8</v>
      </c>
      <c r="I436" s="13">
        <f>SUM(K436:N436)</f>
        <v>0</v>
      </c>
      <c r="J436" s="13"/>
      <c r="K436" s="13"/>
      <c r="L436" s="13">
        <f>L441</f>
        <v>0</v>
      </c>
      <c r="M436" s="13">
        <f t="shared" si="56"/>
        <v>0</v>
      </c>
      <c r="N436" s="13">
        <f t="shared" si="56"/>
        <v>0</v>
      </c>
      <c r="O436" s="13">
        <v>0</v>
      </c>
      <c r="P436" s="13">
        <v>0</v>
      </c>
      <c r="Q436" s="245"/>
      <c r="R436" s="163"/>
      <c r="S436" s="321"/>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c r="HT436" s="4"/>
      <c r="HU436" s="4"/>
      <c r="HV436" s="4"/>
      <c r="HW436" s="4"/>
      <c r="HX436" s="4"/>
      <c r="HY436" s="4"/>
      <c r="HZ436" s="4"/>
      <c r="IA436" s="4"/>
      <c r="IB436" s="4"/>
      <c r="IC436" s="4"/>
      <c r="ID436" s="4"/>
      <c r="IE436" s="4"/>
      <c r="IF436" s="4"/>
      <c r="IG436" s="4"/>
      <c r="IH436" s="4"/>
      <c r="II436" s="4"/>
      <c r="IJ436" s="4"/>
      <c r="IK436" s="4"/>
      <c r="IL436" s="4"/>
      <c r="IM436" s="4"/>
      <c r="IN436" s="4"/>
      <c r="IO436" s="4"/>
      <c r="IP436" s="4"/>
      <c r="IQ436" s="4"/>
      <c r="IR436" s="4"/>
      <c r="IS436" s="4"/>
      <c r="IT436" s="4"/>
      <c r="IU436" s="4"/>
      <c r="IV436" s="4"/>
      <c r="IW436" s="4"/>
      <c r="IX436" s="4"/>
      <c r="IY436" s="4"/>
      <c r="IZ436" s="4"/>
      <c r="JA436" s="4"/>
    </row>
    <row r="437" spans="1:261" s="5" customFormat="1" ht="41.25" customHeight="1" outlineLevel="1" x14ac:dyDescent="0.4">
      <c r="A437" s="174"/>
      <c r="B437" s="170"/>
      <c r="C437" s="261"/>
      <c r="D437" s="172"/>
      <c r="E437" s="172"/>
      <c r="F437" s="172"/>
      <c r="G437" s="172"/>
      <c r="H437" s="12" t="s">
        <v>9</v>
      </c>
      <c r="I437" s="13">
        <f>SUM(K437:N437)</f>
        <v>0</v>
      </c>
      <c r="J437" s="13"/>
      <c r="K437" s="13"/>
      <c r="L437" s="13">
        <f>L442</f>
        <v>0</v>
      </c>
      <c r="M437" s="13">
        <f t="shared" si="56"/>
        <v>0</v>
      </c>
      <c r="N437" s="13">
        <f t="shared" si="56"/>
        <v>0</v>
      </c>
      <c r="O437" s="13">
        <v>0</v>
      </c>
      <c r="P437" s="13">
        <v>0</v>
      </c>
      <c r="Q437" s="245"/>
      <c r="R437" s="163"/>
      <c r="S437" s="321"/>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c r="IF437" s="4"/>
      <c r="IG437" s="4"/>
      <c r="IH437" s="4"/>
      <c r="II437" s="4"/>
      <c r="IJ437" s="4"/>
      <c r="IK437" s="4"/>
      <c r="IL437" s="4"/>
      <c r="IM437" s="4"/>
      <c r="IN437" s="4"/>
      <c r="IO437" s="4"/>
      <c r="IP437" s="4"/>
      <c r="IQ437" s="4"/>
      <c r="IR437" s="4"/>
      <c r="IS437" s="4"/>
      <c r="IT437" s="4"/>
      <c r="IU437" s="4"/>
      <c r="IV437" s="4"/>
      <c r="IW437" s="4"/>
      <c r="IX437" s="4"/>
      <c r="IY437" s="4"/>
      <c r="IZ437" s="4"/>
      <c r="JA437" s="4"/>
    </row>
    <row r="438" spans="1:261" s="5" customFormat="1" ht="41.25" customHeight="1" outlineLevel="1" x14ac:dyDescent="0.4">
      <c r="A438" s="174"/>
      <c r="B438" s="170"/>
      <c r="C438" s="261"/>
      <c r="D438" s="243"/>
      <c r="E438" s="243"/>
      <c r="F438" s="243"/>
      <c r="G438" s="243"/>
      <c r="H438" s="12" t="s">
        <v>104</v>
      </c>
      <c r="I438" s="13">
        <f>SUM(K438:N438)</f>
        <v>45000</v>
      </c>
      <c r="J438" s="13"/>
      <c r="K438" s="13"/>
      <c r="L438" s="13">
        <f>L443</f>
        <v>0</v>
      </c>
      <c r="M438" s="13">
        <f>M443</f>
        <v>-600</v>
      </c>
      <c r="N438" s="13">
        <f>N443</f>
        <v>45600</v>
      </c>
      <c r="O438" s="13">
        <v>0</v>
      </c>
      <c r="P438" s="13">
        <f t="shared" si="48"/>
        <v>0</v>
      </c>
      <c r="Q438" s="246"/>
      <c r="R438" s="163"/>
      <c r="S438" s="321"/>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c r="IF438" s="4"/>
      <c r="IG438" s="4"/>
      <c r="IH438" s="4"/>
      <c r="II438" s="4"/>
      <c r="IJ438" s="4"/>
      <c r="IK438" s="4"/>
      <c r="IL438" s="4"/>
      <c r="IM438" s="4"/>
      <c r="IN438" s="4"/>
      <c r="IO438" s="4"/>
      <c r="IP438" s="4"/>
      <c r="IQ438" s="4"/>
      <c r="IR438" s="4"/>
      <c r="IS438" s="4"/>
      <c r="IT438" s="4"/>
      <c r="IU438" s="4"/>
      <c r="IV438" s="4"/>
      <c r="IW438" s="4"/>
      <c r="IX438" s="4"/>
      <c r="IY438" s="4"/>
      <c r="IZ438" s="4"/>
      <c r="JA438" s="4"/>
    </row>
    <row r="439" spans="1:261" s="5" customFormat="1" ht="41.25" customHeight="1" outlineLevel="1" x14ac:dyDescent="0.4">
      <c r="A439" s="260"/>
      <c r="B439" s="262" t="s">
        <v>66</v>
      </c>
      <c r="C439" s="261"/>
      <c r="D439" s="172">
        <v>44197</v>
      </c>
      <c r="E439" s="172">
        <v>44561</v>
      </c>
      <c r="F439" s="172">
        <v>44197</v>
      </c>
      <c r="G439" s="172">
        <v>44712</v>
      </c>
      <c r="H439" s="12" t="s">
        <v>6</v>
      </c>
      <c r="I439" s="13">
        <f>SUM(I440:I443)</f>
        <v>45000</v>
      </c>
      <c r="J439" s="13">
        <f t="shared" ref="J439:O439" si="57">SUM(J440:J443)</f>
        <v>0</v>
      </c>
      <c r="K439" s="13">
        <f t="shared" si="57"/>
        <v>0</v>
      </c>
      <c r="L439" s="13">
        <f t="shared" si="57"/>
        <v>0</v>
      </c>
      <c r="M439" s="13">
        <f t="shared" si="57"/>
        <v>-600</v>
      </c>
      <c r="N439" s="13">
        <f t="shared" si="57"/>
        <v>45600</v>
      </c>
      <c r="O439" s="13">
        <f t="shared" si="57"/>
        <v>0</v>
      </c>
      <c r="P439" s="13">
        <f t="shared" si="48"/>
        <v>0</v>
      </c>
      <c r="Q439" s="213" t="s">
        <v>776</v>
      </c>
      <c r="R439" s="163"/>
      <c r="S439" s="321"/>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c r="IL439" s="4"/>
      <c r="IM439" s="4"/>
      <c r="IN439" s="4"/>
      <c r="IO439" s="4"/>
      <c r="IP439" s="4"/>
      <c r="IQ439" s="4"/>
      <c r="IR439" s="4"/>
      <c r="IS439" s="4"/>
      <c r="IT439" s="4"/>
      <c r="IU439" s="4"/>
      <c r="IV439" s="4"/>
      <c r="IW439" s="4"/>
      <c r="IX439" s="4"/>
      <c r="IY439" s="4"/>
      <c r="IZ439" s="4"/>
      <c r="JA439" s="4"/>
    </row>
    <row r="440" spans="1:261" s="5" customFormat="1" ht="41.25" customHeight="1" outlineLevel="1" x14ac:dyDescent="0.4">
      <c r="A440" s="260"/>
      <c r="B440" s="257"/>
      <c r="C440" s="261"/>
      <c r="D440" s="172"/>
      <c r="E440" s="172"/>
      <c r="F440" s="172"/>
      <c r="G440" s="172"/>
      <c r="H440" s="12" t="s">
        <v>7</v>
      </c>
      <c r="I440" s="13">
        <f>SUM(K440:N440)</f>
        <v>0</v>
      </c>
      <c r="J440" s="13"/>
      <c r="K440" s="13"/>
      <c r="L440" s="13">
        <v>0</v>
      </c>
      <c r="M440" s="13">
        <v>0</v>
      </c>
      <c r="N440" s="13">
        <v>0</v>
      </c>
      <c r="O440" s="13">
        <v>0</v>
      </c>
      <c r="P440" s="13">
        <v>0</v>
      </c>
      <c r="Q440" s="214"/>
      <c r="R440" s="163"/>
      <c r="S440" s="321"/>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c r="IM440" s="4"/>
      <c r="IN440" s="4"/>
      <c r="IO440" s="4"/>
      <c r="IP440" s="4"/>
      <c r="IQ440" s="4"/>
      <c r="IR440" s="4"/>
      <c r="IS440" s="4"/>
      <c r="IT440" s="4"/>
      <c r="IU440" s="4"/>
      <c r="IV440" s="4"/>
      <c r="IW440" s="4"/>
      <c r="IX440" s="4"/>
      <c r="IY440" s="4"/>
      <c r="IZ440" s="4"/>
      <c r="JA440" s="4"/>
    </row>
    <row r="441" spans="1:261" s="5" customFormat="1" ht="41.25" customHeight="1" outlineLevel="1" x14ac:dyDescent="0.4">
      <c r="A441" s="260"/>
      <c r="B441" s="257"/>
      <c r="C441" s="261"/>
      <c r="D441" s="172"/>
      <c r="E441" s="172"/>
      <c r="F441" s="172"/>
      <c r="G441" s="172"/>
      <c r="H441" s="12" t="s">
        <v>8</v>
      </c>
      <c r="I441" s="13">
        <f>SUM(K441:N441)</f>
        <v>0</v>
      </c>
      <c r="J441" s="13"/>
      <c r="K441" s="13"/>
      <c r="L441" s="13">
        <v>0</v>
      </c>
      <c r="M441" s="13">
        <v>0</v>
      </c>
      <c r="N441" s="13">
        <v>0</v>
      </c>
      <c r="O441" s="13">
        <v>0</v>
      </c>
      <c r="P441" s="13">
        <v>0</v>
      </c>
      <c r="Q441" s="214"/>
      <c r="R441" s="163"/>
      <c r="S441" s="321"/>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c r="IL441" s="4"/>
      <c r="IM441" s="4"/>
      <c r="IN441" s="4"/>
      <c r="IO441" s="4"/>
      <c r="IP441" s="4"/>
      <c r="IQ441" s="4"/>
      <c r="IR441" s="4"/>
      <c r="IS441" s="4"/>
      <c r="IT441" s="4"/>
      <c r="IU441" s="4"/>
      <c r="IV441" s="4"/>
      <c r="IW441" s="4"/>
      <c r="IX441" s="4"/>
      <c r="IY441" s="4"/>
      <c r="IZ441" s="4"/>
      <c r="JA441" s="4"/>
    </row>
    <row r="442" spans="1:261" s="5" customFormat="1" ht="41.25" customHeight="1" outlineLevel="1" x14ac:dyDescent="0.4">
      <c r="A442" s="260"/>
      <c r="B442" s="258"/>
      <c r="C442" s="261"/>
      <c r="D442" s="172"/>
      <c r="E442" s="172"/>
      <c r="F442" s="172"/>
      <c r="G442" s="172"/>
      <c r="H442" s="12" t="s">
        <v>9</v>
      </c>
      <c r="I442" s="13">
        <f>SUM(K442:N442)</f>
        <v>0</v>
      </c>
      <c r="J442" s="13"/>
      <c r="K442" s="13"/>
      <c r="L442" s="13">
        <v>0</v>
      </c>
      <c r="M442" s="13">
        <v>0</v>
      </c>
      <c r="N442" s="13">
        <v>0</v>
      </c>
      <c r="O442" s="13">
        <v>0</v>
      </c>
      <c r="P442" s="13">
        <v>0</v>
      </c>
      <c r="Q442" s="214"/>
      <c r="R442" s="163"/>
      <c r="S442" s="321"/>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c r="HT442" s="4"/>
      <c r="HU442" s="4"/>
      <c r="HV442" s="4"/>
      <c r="HW442" s="4"/>
      <c r="HX442" s="4"/>
      <c r="HY442" s="4"/>
      <c r="HZ442" s="4"/>
      <c r="IA442" s="4"/>
      <c r="IB442" s="4"/>
      <c r="IC442" s="4"/>
      <c r="ID442" s="4"/>
      <c r="IE442" s="4"/>
      <c r="IF442" s="4"/>
      <c r="IG442" s="4"/>
      <c r="IH442" s="4"/>
      <c r="II442" s="4"/>
      <c r="IJ442" s="4"/>
      <c r="IK442" s="4"/>
      <c r="IL442" s="4"/>
      <c r="IM442" s="4"/>
      <c r="IN442" s="4"/>
      <c r="IO442" s="4"/>
      <c r="IP442" s="4"/>
      <c r="IQ442" s="4"/>
      <c r="IR442" s="4"/>
      <c r="IS442" s="4"/>
      <c r="IT442" s="4"/>
      <c r="IU442" s="4"/>
      <c r="IV442" s="4"/>
      <c r="IW442" s="4"/>
      <c r="IX442" s="4"/>
      <c r="IY442" s="4"/>
      <c r="IZ442" s="4"/>
      <c r="JA442" s="4"/>
    </row>
    <row r="443" spans="1:261" s="5" customFormat="1" ht="41.25" customHeight="1" outlineLevel="1" x14ac:dyDescent="0.4">
      <c r="A443" s="264"/>
      <c r="B443" s="259"/>
      <c r="C443" s="265"/>
      <c r="D443" s="243"/>
      <c r="E443" s="243"/>
      <c r="F443" s="243"/>
      <c r="G443" s="243"/>
      <c r="H443" s="12" t="s">
        <v>104</v>
      </c>
      <c r="I443" s="13">
        <f>SUM(K443:N443)</f>
        <v>45000</v>
      </c>
      <c r="J443" s="13"/>
      <c r="K443" s="13"/>
      <c r="L443" s="13">
        <v>0</v>
      </c>
      <c r="M443" s="13">
        <v>-600</v>
      </c>
      <c r="N443" s="13">
        <v>45600</v>
      </c>
      <c r="O443" s="13">
        <v>0</v>
      </c>
      <c r="P443" s="13">
        <f t="shared" si="48"/>
        <v>0</v>
      </c>
      <c r="Q443" s="250"/>
      <c r="R443" s="164"/>
      <c r="S443" s="321"/>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c r="HT443" s="4"/>
      <c r="HU443" s="4"/>
      <c r="HV443" s="4"/>
      <c r="HW443" s="4"/>
      <c r="HX443" s="4"/>
      <c r="HY443" s="4"/>
      <c r="HZ443" s="4"/>
      <c r="IA443" s="4"/>
      <c r="IB443" s="4"/>
      <c r="IC443" s="4"/>
      <c r="ID443" s="4"/>
      <c r="IE443" s="4"/>
      <c r="IF443" s="4"/>
      <c r="IG443" s="4"/>
      <c r="IH443" s="4"/>
      <c r="II443" s="4"/>
      <c r="IJ443" s="4"/>
      <c r="IK443" s="4"/>
      <c r="IL443" s="4"/>
      <c r="IM443" s="4"/>
      <c r="IN443" s="4"/>
      <c r="IO443" s="4"/>
      <c r="IP443" s="4"/>
      <c r="IQ443" s="4"/>
      <c r="IR443" s="4"/>
      <c r="IS443" s="4"/>
      <c r="IT443" s="4"/>
      <c r="IU443" s="4"/>
      <c r="IV443" s="4"/>
      <c r="IW443" s="4"/>
      <c r="IX443" s="4"/>
      <c r="IY443" s="4"/>
      <c r="IZ443" s="4"/>
      <c r="JA443" s="4"/>
    </row>
    <row r="444" spans="1:261" s="5" customFormat="1" ht="36" customHeight="1" outlineLevel="1" x14ac:dyDescent="0.4">
      <c r="A444" s="173" t="s">
        <v>430</v>
      </c>
      <c r="B444" s="170" t="s">
        <v>153</v>
      </c>
      <c r="C444" s="176" t="s">
        <v>334</v>
      </c>
      <c r="D444" s="172">
        <v>44197</v>
      </c>
      <c r="E444" s="172">
        <v>45291</v>
      </c>
      <c r="F444" s="172">
        <v>44927</v>
      </c>
      <c r="G444" s="172">
        <v>45626</v>
      </c>
      <c r="H444" s="12" t="s">
        <v>6</v>
      </c>
      <c r="I444" s="13">
        <f>SUM(I445:I448)</f>
        <v>7097.523000000001</v>
      </c>
      <c r="J444" s="13">
        <f t="shared" ref="J444:O444" si="58">SUM(J445:J448)</f>
        <v>0</v>
      </c>
      <c r="K444" s="13">
        <f t="shared" si="58"/>
        <v>0</v>
      </c>
      <c r="L444" s="13">
        <f t="shared" si="58"/>
        <v>0</v>
      </c>
      <c r="M444" s="13">
        <f t="shared" si="58"/>
        <v>-17902.476999999999</v>
      </c>
      <c r="N444" s="13">
        <f t="shared" si="58"/>
        <v>25000</v>
      </c>
      <c r="O444" s="13">
        <f t="shared" si="58"/>
        <v>0</v>
      </c>
      <c r="P444" s="13">
        <f t="shared" si="48"/>
        <v>0</v>
      </c>
      <c r="Q444" s="244"/>
      <c r="R444" s="162" t="s">
        <v>734</v>
      </c>
      <c r="S444" s="321"/>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c r="IL444" s="4"/>
      <c r="IM444" s="4"/>
      <c r="IN444" s="4"/>
      <c r="IO444" s="4"/>
      <c r="IP444" s="4"/>
      <c r="IQ444" s="4"/>
      <c r="IR444" s="4"/>
      <c r="IS444" s="4"/>
      <c r="IT444" s="4"/>
      <c r="IU444" s="4"/>
      <c r="IV444" s="4"/>
      <c r="IW444" s="4"/>
      <c r="IX444" s="4"/>
      <c r="IY444" s="4"/>
      <c r="IZ444" s="4"/>
      <c r="JA444" s="4"/>
    </row>
    <row r="445" spans="1:261" s="5" customFormat="1" ht="30.6" customHeight="1" outlineLevel="1" x14ac:dyDescent="0.4">
      <c r="A445" s="174"/>
      <c r="B445" s="170"/>
      <c r="C445" s="261"/>
      <c r="D445" s="172"/>
      <c r="E445" s="172"/>
      <c r="F445" s="172"/>
      <c r="G445" s="172"/>
      <c r="H445" s="12" t="s">
        <v>7</v>
      </c>
      <c r="I445" s="13">
        <f>SUM(K445:N445)</f>
        <v>0</v>
      </c>
      <c r="J445" s="13"/>
      <c r="K445" s="13"/>
      <c r="L445" s="13">
        <f>L450</f>
        <v>0</v>
      </c>
      <c r="M445" s="13">
        <f t="shared" ref="M445:N447" si="59">M450</f>
        <v>0</v>
      </c>
      <c r="N445" s="13">
        <f t="shared" si="59"/>
        <v>0</v>
      </c>
      <c r="O445" s="13">
        <v>0</v>
      </c>
      <c r="P445" s="13">
        <v>0</v>
      </c>
      <c r="Q445" s="245"/>
      <c r="R445" s="163"/>
      <c r="S445" s="321"/>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c r="IO445" s="4"/>
      <c r="IP445" s="4"/>
      <c r="IQ445" s="4"/>
      <c r="IR445" s="4"/>
      <c r="IS445" s="4"/>
      <c r="IT445" s="4"/>
      <c r="IU445" s="4"/>
      <c r="IV445" s="4"/>
      <c r="IW445" s="4"/>
      <c r="IX445" s="4"/>
      <c r="IY445" s="4"/>
      <c r="IZ445" s="4"/>
      <c r="JA445" s="4"/>
    </row>
    <row r="446" spans="1:261" s="5" customFormat="1" ht="33" customHeight="1" outlineLevel="1" x14ac:dyDescent="0.4">
      <c r="A446" s="174"/>
      <c r="B446" s="170"/>
      <c r="C446" s="261"/>
      <c r="D446" s="172"/>
      <c r="E446" s="172"/>
      <c r="F446" s="172"/>
      <c r="G446" s="172"/>
      <c r="H446" s="12" t="s">
        <v>8</v>
      </c>
      <c r="I446" s="13">
        <f>SUM(K446:N446)</f>
        <v>0</v>
      </c>
      <c r="J446" s="13"/>
      <c r="K446" s="13"/>
      <c r="L446" s="13">
        <f>L451</f>
        <v>0</v>
      </c>
      <c r="M446" s="13">
        <f t="shared" si="59"/>
        <v>0</v>
      </c>
      <c r="N446" s="13">
        <f t="shared" si="59"/>
        <v>0</v>
      </c>
      <c r="O446" s="13">
        <v>0</v>
      </c>
      <c r="P446" s="13">
        <v>0</v>
      </c>
      <c r="Q446" s="245"/>
      <c r="R446" s="163"/>
      <c r="S446" s="321"/>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c r="IL446" s="4"/>
      <c r="IM446" s="4"/>
      <c r="IN446" s="4"/>
      <c r="IO446" s="4"/>
      <c r="IP446" s="4"/>
      <c r="IQ446" s="4"/>
      <c r="IR446" s="4"/>
      <c r="IS446" s="4"/>
      <c r="IT446" s="4"/>
      <c r="IU446" s="4"/>
      <c r="IV446" s="4"/>
      <c r="IW446" s="4"/>
      <c r="IX446" s="4"/>
      <c r="IY446" s="4"/>
      <c r="IZ446" s="4"/>
      <c r="JA446" s="4"/>
    </row>
    <row r="447" spans="1:261" s="5" customFormat="1" ht="33.6" customHeight="1" outlineLevel="1" x14ac:dyDescent="0.4">
      <c r="A447" s="174"/>
      <c r="B447" s="170"/>
      <c r="C447" s="261"/>
      <c r="D447" s="172"/>
      <c r="E447" s="172"/>
      <c r="F447" s="172"/>
      <c r="G447" s="172"/>
      <c r="H447" s="12" t="s">
        <v>9</v>
      </c>
      <c r="I447" s="13">
        <f>SUM(K447:N447)</f>
        <v>0</v>
      </c>
      <c r="J447" s="13"/>
      <c r="K447" s="13"/>
      <c r="L447" s="13">
        <f>L452</f>
        <v>0</v>
      </c>
      <c r="M447" s="13">
        <f t="shared" si="59"/>
        <v>0</v>
      </c>
      <c r="N447" s="13">
        <f t="shared" si="59"/>
        <v>0</v>
      </c>
      <c r="O447" s="13">
        <v>0</v>
      </c>
      <c r="P447" s="13">
        <v>0</v>
      </c>
      <c r="Q447" s="245"/>
      <c r="R447" s="163"/>
      <c r="S447" s="321"/>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c r="IL447" s="4"/>
      <c r="IM447" s="4"/>
      <c r="IN447" s="4"/>
      <c r="IO447" s="4"/>
      <c r="IP447" s="4"/>
      <c r="IQ447" s="4"/>
      <c r="IR447" s="4"/>
      <c r="IS447" s="4"/>
      <c r="IT447" s="4"/>
      <c r="IU447" s="4"/>
      <c r="IV447" s="4"/>
      <c r="IW447" s="4"/>
      <c r="IX447" s="4"/>
      <c r="IY447" s="4"/>
      <c r="IZ447" s="4"/>
      <c r="JA447" s="4"/>
    </row>
    <row r="448" spans="1:261" s="5" customFormat="1" ht="41.25" customHeight="1" outlineLevel="1" x14ac:dyDescent="0.4">
      <c r="A448" s="174"/>
      <c r="B448" s="170"/>
      <c r="C448" s="261"/>
      <c r="D448" s="243"/>
      <c r="E448" s="243"/>
      <c r="F448" s="243"/>
      <c r="G448" s="243"/>
      <c r="H448" s="12" t="s">
        <v>104</v>
      </c>
      <c r="I448" s="13">
        <f>SUM(K448:N448)</f>
        <v>7097.523000000001</v>
      </c>
      <c r="J448" s="13"/>
      <c r="K448" s="13"/>
      <c r="L448" s="13">
        <f>L453</f>
        <v>0</v>
      </c>
      <c r="M448" s="13">
        <f>M453</f>
        <v>-17902.476999999999</v>
      </c>
      <c r="N448" s="13">
        <f>N453</f>
        <v>25000</v>
      </c>
      <c r="O448" s="13">
        <v>0</v>
      </c>
      <c r="P448" s="13">
        <f t="shared" si="48"/>
        <v>0</v>
      </c>
      <c r="Q448" s="246"/>
      <c r="R448" s="163"/>
      <c r="S448" s="321"/>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c r="IA448" s="4"/>
      <c r="IB448" s="4"/>
      <c r="IC448" s="4"/>
      <c r="ID448" s="4"/>
      <c r="IE448" s="4"/>
      <c r="IF448" s="4"/>
      <c r="IG448" s="4"/>
      <c r="IH448" s="4"/>
      <c r="II448" s="4"/>
      <c r="IJ448" s="4"/>
      <c r="IK448" s="4"/>
      <c r="IL448" s="4"/>
      <c r="IM448" s="4"/>
      <c r="IN448" s="4"/>
      <c r="IO448" s="4"/>
      <c r="IP448" s="4"/>
      <c r="IQ448" s="4"/>
      <c r="IR448" s="4"/>
      <c r="IS448" s="4"/>
      <c r="IT448" s="4"/>
      <c r="IU448" s="4"/>
      <c r="IV448" s="4"/>
      <c r="IW448" s="4"/>
      <c r="IX448" s="4"/>
      <c r="IY448" s="4"/>
      <c r="IZ448" s="4"/>
      <c r="JA448" s="4"/>
    </row>
    <row r="449" spans="1:261" s="5" customFormat="1" ht="41.25" customHeight="1" outlineLevel="1" x14ac:dyDescent="0.4">
      <c r="A449" s="260"/>
      <c r="B449" s="262" t="s">
        <v>66</v>
      </c>
      <c r="C449" s="261"/>
      <c r="D449" s="172">
        <v>44197</v>
      </c>
      <c r="E449" s="172">
        <v>44561</v>
      </c>
      <c r="F449" s="172">
        <v>44197</v>
      </c>
      <c r="G449" s="172">
        <v>44804</v>
      </c>
      <c r="H449" s="12" t="s">
        <v>6</v>
      </c>
      <c r="I449" s="13">
        <f>SUM(I450:I453)</f>
        <v>7097.523000000001</v>
      </c>
      <c r="J449" s="13">
        <f t="shared" ref="J449:O449" si="60">SUM(J450:J453)</f>
        <v>0</v>
      </c>
      <c r="K449" s="13">
        <f t="shared" si="60"/>
        <v>0</v>
      </c>
      <c r="L449" s="13">
        <f t="shared" si="60"/>
        <v>0</v>
      </c>
      <c r="M449" s="13">
        <f t="shared" si="60"/>
        <v>-17902.476999999999</v>
      </c>
      <c r="N449" s="13">
        <f t="shared" si="60"/>
        <v>25000</v>
      </c>
      <c r="O449" s="13">
        <f t="shared" si="60"/>
        <v>0</v>
      </c>
      <c r="P449" s="13">
        <f t="shared" si="48"/>
        <v>0</v>
      </c>
      <c r="Q449" s="213" t="s">
        <v>777</v>
      </c>
      <c r="R449" s="163"/>
      <c r="S449" s="321"/>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c r="IA449" s="4"/>
      <c r="IB449" s="4"/>
      <c r="IC449" s="4"/>
      <c r="ID449" s="4"/>
      <c r="IE449" s="4"/>
      <c r="IF449" s="4"/>
      <c r="IG449" s="4"/>
      <c r="IH449" s="4"/>
      <c r="II449" s="4"/>
      <c r="IJ449" s="4"/>
      <c r="IK449" s="4"/>
      <c r="IL449" s="4"/>
      <c r="IM449" s="4"/>
      <c r="IN449" s="4"/>
      <c r="IO449" s="4"/>
      <c r="IP449" s="4"/>
      <c r="IQ449" s="4"/>
      <c r="IR449" s="4"/>
      <c r="IS449" s="4"/>
      <c r="IT449" s="4"/>
      <c r="IU449" s="4"/>
      <c r="IV449" s="4"/>
      <c r="IW449" s="4"/>
      <c r="IX449" s="4"/>
      <c r="IY449" s="4"/>
      <c r="IZ449" s="4"/>
      <c r="JA449" s="4"/>
    </row>
    <row r="450" spans="1:261" s="5" customFormat="1" ht="41.25" customHeight="1" outlineLevel="1" x14ac:dyDescent="0.4">
      <c r="A450" s="260"/>
      <c r="B450" s="257"/>
      <c r="C450" s="261"/>
      <c r="D450" s="172"/>
      <c r="E450" s="172"/>
      <c r="F450" s="172"/>
      <c r="G450" s="172"/>
      <c r="H450" s="12" t="s">
        <v>7</v>
      </c>
      <c r="I450" s="13">
        <f>SUM(K450:N450)</f>
        <v>0</v>
      </c>
      <c r="J450" s="13"/>
      <c r="K450" s="13"/>
      <c r="L450" s="13">
        <v>0</v>
      </c>
      <c r="M450" s="13">
        <v>0</v>
      </c>
      <c r="N450" s="13">
        <v>0</v>
      </c>
      <c r="O450" s="13">
        <v>0</v>
      </c>
      <c r="P450" s="13">
        <v>0</v>
      </c>
      <c r="Q450" s="214"/>
      <c r="R450" s="163"/>
      <c r="S450" s="321"/>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c r="HT450" s="4"/>
      <c r="HU450" s="4"/>
      <c r="HV450" s="4"/>
      <c r="HW450" s="4"/>
      <c r="HX450" s="4"/>
      <c r="HY450" s="4"/>
      <c r="HZ450" s="4"/>
      <c r="IA450" s="4"/>
      <c r="IB450" s="4"/>
      <c r="IC450" s="4"/>
      <c r="ID450" s="4"/>
      <c r="IE450" s="4"/>
      <c r="IF450" s="4"/>
      <c r="IG450" s="4"/>
      <c r="IH450" s="4"/>
      <c r="II450" s="4"/>
      <c r="IJ450" s="4"/>
      <c r="IK450" s="4"/>
      <c r="IL450" s="4"/>
      <c r="IM450" s="4"/>
      <c r="IN450" s="4"/>
      <c r="IO450" s="4"/>
      <c r="IP450" s="4"/>
      <c r="IQ450" s="4"/>
      <c r="IR450" s="4"/>
      <c r="IS450" s="4"/>
      <c r="IT450" s="4"/>
      <c r="IU450" s="4"/>
      <c r="IV450" s="4"/>
      <c r="IW450" s="4"/>
      <c r="IX450" s="4"/>
      <c r="IY450" s="4"/>
      <c r="IZ450" s="4"/>
      <c r="JA450" s="4"/>
    </row>
    <row r="451" spans="1:261" s="5" customFormat="1" ht="41.25" customHeight="1" outlineLevel="1" x14ac:dyDescent="0.4">
      <c r="A451" s="260"/>
      <c r="B451" s="257"/>
      <c r="C451" s="261"/>
      <c r="D451" s="172"/>
      <c r="E451" s="172"/>
      <c r="F451" s="172"/>
      <c r="G451" s="172"/>
      <c r="H451" s="12" t="s">
        <v>8</v>
      </c>
      <c r="I451" s="13">
        <f>SUM(K451:N451)</f>
        <v>0</v>
      </c>
      <c r="J451" s="13"/>
      <c r="K451" s="13"/>
      <c r="L451" s="13">
        <v>0</v>
      </c>
      <c r="M451" s="13">
        <v>0</v>
      </c>
      <c r="N451" s="13">
        <v>0</v>
      </c>
      <c r="O451" s="13">
        <v>0</v>
      </c>
      <c r="P451" s="13">
        <v>0</v>
      </c>
      <c r="Q451" s="214"/>
      <c r="R451" s="163"/>
      <c r="S451" s="321"/>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c r="IM451" s="4"/>
      <c r="IN451" s="4"/>
      <c r="IO451" s="4"/>
      <c r="IP451" s="4"/>
      <c r="IQ451" s="4"/>
      <c r="IR451" s="4"/>
      <c r="IS451" s="4"/>
      <c r="IT451" s="4"/>
      <c r="IU451" s="4"/>
      <c r="IV451" s="4"/>
      <c r="IW451" s="4"/>
      <c r="IX451" s="4"/>
      <c r="IY451" s="4"/>
      <c r="IZ451" s="4"/>
      <c r="JA451" s="4"/>
    </row>
    <row r="452" spans="1:261" s="5" customFormat="1" ht="41.25" customHeight="1" outlineLevel="1" x14ac:dyDescent="0.4">
      <c r="A452" s="260"/>
      <c r="B452" s="258"/>
      <c r="C452" s="261"/>
      <c r="D452" s="172"/>
      <c r="E452" s="172"/>
      <c r="F452" s="172"/>
      <c r="G452" s="172"/>
      <c r="H452" s="12" t="s">
        <v>9</v>
      </c>
      <c r="I452" s="13">
        <f>SUM(K452:N452)</f>
        <v>0</v>
      </c>
      <c r="J452" s="13"/>
      <c r="K452" s="13"/>
      <c r="L452" s="13">
        <v>0</v>
      </c>
      <c r="M452" s="13">
        <v>0</v>
      </c>
      <c r="N452" s="13">
        <v>0</v>
      </c>
      <c r="O452" s="13">
        <v>0</v>
      </c>
      <c r="P452" s="13">
        <v>0</v>
      </c>
      <c r="Q452" s="214"/>
      <c r="R452" s="163"/>
      <c r="S452" s="321"/>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c r="IH452" s="4"/>
      <c r="II452" s="4"/>
      <c r="IJ452" s="4"/>
      <c r="IK452" s="4"/>
      <c r="IL452" s="4"/>
      <c r="IM452" s="4"/>
      <c r="IN452" s="4"/>
      <c r="IO452" s="4"/>
      <c r="IP452" s="4"/>
      <c r="IQ452" s="4"/>
      <c r="IR452" s="4"/>
      <c r="IS452" s="4"/>
      <c r="IT452" s="4"/>
      <c r="IU452" s="4"/>
      <c r="IV452" s="4"/>
      <c r="IW452" s="4"/>
      <c r="IX452" s="4"/>
      <c r="IY452" s="4"/>
      <c r="IZ452" s="4"/>
      <c r="JA452" s="4"/>
    </row>
    <row r="453" spans="1:261" s="5" customFormat="1" ht="41.25" customHeight="1" outlineLevel="1" x14ac:dyDescent="0.4">
      <c r="A453" s="264"/>
      <c r="B453" s="259"/>
      <c r="C453" s="265"/>
      <c r="D453" s="243"/>
      <c r="E453" s="243"/>
      <c r="F453" s="243"/>
      <c r="G453" s="243"/>
      <c r="H453" s="12" t="s">
        <v>104</v>
      </c>
      <c r="I453" s="13">
        <f>SUM(K453:N453)</f>
        <v>7097.523000000001</v>
      </c>
      <c r="J453" s="13"/>
      <c r="K453" s="13"/>
      <c r="L453" s="13">
        <v>0</v>
      </c>
      <c r="M453" s="13">
        <v>-17902.476999999999</v>
      </c>
      <c r="N453" s="13">
        <v>25000</v>
      </c>
      <c r="O453" s="13">
        <v>0</v>
      </c>
      <c r="P453" s="13">
        <f t="shared" si="48"/>
        <v>0</v>
      </c>
      <c r="Q453" s="250"/>
      <c r="R453" s="164"/>
      <c r="S453" s="321"/>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c r="IA453" s="4"/>
      <c r="IB453" s="4"/>
      <c r="IC453" s="4"/>
      <c r="ID453" s="4"/>
      <c r="IE453" s="4"/>
      <c r="IF453" s="4"/>
      <c r="IG453" s="4"/>
      <c r="IH453" s="4"/>
      <c r="II453" s="4"/>
      <c r="IJ453" s="4"/>
      <c r="IK453" s="4"/>
      <c r="IL453" s="4"/>
      <c r="IM453" s="4"/>
      <c r="IN453" s="4"/>
      <c r="IO453" s="4"/>
      <c r="IP453" s="4"/>
      <c r="IQ453" s="4"/>
      <c r="IR453" s="4"/>
      <c r="IS453" s="4"/>
      <c r="IT453" s="4"/>
      <c r="IU453" s="4"/>
      <c r="IV453" s="4"/>
      <c r="IW453" s="4"/>
      <c r="IX453" s="4"/>
      <c r="IY453" s="4"/>
      <c r="IZ453" s="4"/>
      <c r="JA453" s="4"/>
    </row>
    <row r="454" spans="1:261" s="5" customFormat="1" ht="41.25" customHeight="1" outlineLevel="1" x14ac:dyDescent="0.4">
      <c r="A454" s="173" t="s">
        <v>431</v>
      </c>
      <c r="B454" s="170" t="s">
        <v>215</v>
      </c>
      <c r="C454" s="176" t="s">
        <v>331</v>
      </c>
      <c r="D454" s="172">
        <v>43831</v>
      </c>
      <c r="E454" s="172">
        <v>44926</v>
      </c>
      <c r="F454" s="172">
        <v>44927</v>
      </c>
      <c r="G454" s="172">
        <v>45260</v>
      </c>
      <c r="H454" s="12" t="s">
        <v>6</v>
      </c>
      <c r="I454" s="13">
        <f>SUM(I455:I458)</f>
        <v>6460.8969999999999</v>
      </c>
      <c r="J454" s="13">
        <f t="shared" ref="J454:O454" si="61">SUM(J455:J458)</f>
        <v>0</v>
      </c>
      <c r="K454" s="13">
        <f t="shared" si="61"/>
        <v>0</v>
      </c>
      <c r="L454" s="13">
        <f t="shared" si="61"/>
        <v>0</v>
      </c>
      <c r="M454" s="13">
        <f t="shared" si="61"/>
        <v>6460.8969999999999</v>
      </c>
      <c r="N454" s="13">
        <f t="shared" si="61"/>
        <v>0</v>
      </c>
      <c r="O454" s="13">
        <f t="shared" si="61"/>
        <v>6460.9000000000005</v>
      </c>
      <c r="P454" s="13">
        <f t="shared" si="48"/>
        <v>100.00004643318104</v>
      </c>
      <c r="Q454" s="244"/>
      <c r="R454" s="162" t="s">
        <v>730</v>
      </c>
      <c r="S454" s="321"/>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c r="HT454" s="4"/>
      <c r="HU454" s="4"/>
      <c r="HV454" s="4"/>
      <c r="HW454" s="4"/>
      <c r="HX454" s="4"/>
      <c r="HY454" s="4"/>
      <c r="HZ454" s="4"/>
      <c r="IA454" s="4"/>
      <c r="IB454" s="4"/>
      <c r="IC454" s="4"/>
      <c r="ID454" s="4"/>
      <c r="IE454" s="4"/>
      <c r="IF454" s="4"/>
      <c r="IG454" s="4"/>
      <c r="IH454" s="4"/>
      <c r="II454" s="4"/>
      <c r="IJ454" s="4"/>
      <c r="IK454" s="4"/>
      <c r="IL454" s="4"/>
      <c r="IM454" s="4"/>
      <c r="IN454" s="4"/>
      <c r="IO454" s="4"/>
      <c r="IP454" s="4"/>
      <c r="IQ454" s="4"/>
      <c r="IR454" s="4"/>
      <c r="IS454" s="4"/>
      <c r="IT454" s="4"/>
      <c r="IU454" s="4"/>
      <c r="IV454" s="4"/>
      <c r="IW454" s="4"/>
      <c r="IX454" s="4"/>
      <c r="IY454" s="4"/>
      <c r="IZ454" s="4"/>
      <c r="JA454" s="4"/>
    </row>
    <row r="455" spans="1:261" s="5" customFormat="1" ht="41.25" customHeight="1" outlineLevel="1" x14ac:dyDescent="0.4">
      <c r="A455" s="174"/>
      <c r="B455" s="170"/>
      <c r="C455" s="261"/>
      <c r="D455" s="172"/>
      <c r="E455" s="172"/>
      <c r="F455" s="172"/>
      <c r="G455" s="172"/>
      <c r="H455" s="12" t="s">
        <v>7</v>
      </c>
      <c r="I455" s="13">
        <f>SUM(K455:N455)</f>
        <v>0</v>
      </c>
      <c r="J455" s="13"/>
      <c r="K455" s="13"/>
      <c r="L455" s="13">
        <f>L460</f>
        <v>0</v>
      </c>
      <c r="M455" s="13">
        <f t="shared" ref="M455:N458" si="62">M460</f>
        <v>0</v>
      </c>
      <c r="N455" s="13">
        <f t="shared" si="62"/>
        <v>0</v>
      </c>
      <c r="O455" s="13">
        <v>0</v>
      </c>
      <c r="P455" s="13">
        <v>0</v>
      </c>
      <c r="Q455" s="245"/>
      <c r="R455" s="163"/>
      <c r="S455" s="321"/>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c r="HT455" s="4"/>
      <c r="HU455" s="4"/>
      <c r="HV455" s="4"/>
      <c r="HW455" s="4"/>
      <c r="HX455" s="4"/>
      <c r="HY455" s="4"/>
      <c r="HZ455" s="4"/>
      <c r="IA455" s="4"/>
      <c r="IB455" s="4"/>
      <c r="IC455" s="4"/>
      <c r="ID455" s="4"/>
      <c r="IE455" s="4"/>
      <c r="IF455" s="4"/>
      <c r="IG455" s="4"/>
      <c r="IH455" s="4"/>
      <c r="II455" s="4"/>
      <c r="IJ455" s="4"/>
      <c r="IK455" s="4"/>
      <c r="IL455" s="4"/>
      <c r="IM455" s="4"/>
      <c r="IN455" s="4"/>
      <c r="IO455" s="4"/>
      <c r="IP455" s="4"/>
      <c r="IQ455" s="4"/>
      <c r="IR455" s="4"/>
      <c r="IS455" s="4"/>
      <c r="IT455" s="4"/>
      <c r="IU455" s="4"/>
      <c r="IV455" s="4"/>
      <c r="IW455" s="4"/>
      <c r="IX455" s="4"/>
      <c r="IY455" s="4"/>
      <c r="IZ455" s="4"/>
      <c r="JA455" s="4"/>
    </row>
    <row r="456" spans="1:261" s="5" customFormat="1" ht="41.25" customHeight="1" outlineLevel="1" x14ac:dyDescent="0.4">
      <c r="A456" s="174"/>
      <c r="B456" s="170"/>
      <c r="C456" s="261"/>
      <c r="D456" s="172"/>
      <c r="E456" s="172"/>
      <c r="F456" s="172"/>
      <c r="G456" s="172"/>
      <c r="H456" s="12" t="s">
        <v>8</v>
      </c>
      <c r="I456" s="13">
        <f>SUM(K456:N456)</f>
        <v>6137.8</v>
      </c>
      <c r="J456" s="13"/>
      <c r="K456" s="13"/>
      <c r="L456" s="13">
        <f>L461</f>
        <v>0</v>
      </c>
      <c r="M456" s="13">
        <f t="shared" si="62"/>
        <v>6137.8</v>
      </c>
      <c r="N456" s="13">
        <f t="shared" si="62"/>
        <v>0</v>
      </c>
      <c r="O456" s="13">
        <v>6137.8</v>
      </c>
      <c r="P456" s="13">
        <f t="shared" si="48"/>
        <v>100</v>
      </c>
      <c r="Q456" s="245"/>
      <c r="R456" s="163"/>
      <c r="S456" s="321"/>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c r="IA456" s="4"/>
      <c r="IB456" s="4"/>
      <c r="IC456" s="4"/>
      <c r="ID456" s="4"/>
      <c r="IE456" s="4"/>
      <c r="IF456" s="4"/>
      <c r="IG456" s="4"/>
      <c r="IH456" s="4"/>
      <c r="II456" s="4"/>
      <c r="IJ456" s="4"/>
      <c r="IK456" s="4"/>
      <c r="IL456" s="4"/>
      <c r="IM456" s="4"/>
      <c r="IN456" s="4"/>
      <c r="IO456" s="4"/>
      <c r="IP456" s="4"/>
      <c r="IQ456" s="4"/>
      <c r="IR456" s="4"/>
      <c r="IS456" s="4"/>
      <c r="IT456" s="4"/>
      <c r="IU456" s="4"/>
      <c r="IV456" s="4"/>
      <c r="IW456" s="4"/>
      <c r="IX456" s="4"/>
      <c r="IY456" s="4"/>
      <c r="IZ456" s="4"/>
      <c r="JA456" s="4"/>
    </row>
    <row r="457" spans="1:261" s="5" customFormat="1" ht="41.25" customHeight="1" outlineLevel="1" x14ac:dyDescent="0.4">
      <c r="A457" s="174"/>
      <c r="B457" s="170"/>
      <c r="C457" s="261"/>
      <c r="D457" s="172"/>
      <c r="E457" s="172"/>
      <c r="F457" s="172"/>
      <c r="G457" s="172"/>
      <c r="H457" s="12" t="s">
        <v>9</v>
      </c>
      <c r="I457" s="13">
        <f>SUM(K457:N457)</f>
        <v>323.09699999999998</v>
      </c>
      <c r="J457" s="13"/>
      <c r="K457" s="13"/>
      <c r="L457" s="13">
        <f>L462</f>
        <v>0</v>
      </c>
      <c r="M457" s="13">
        <f t="shared" si="62"/>
        <v>323.09699999999998</v>
      </c>
      <c r="N457" s="13">
        <f t="shared" si="62"/>
        <v>0</v>
      </c>
      <c r="O457" s="13">
        <v>323.10000000000002</v>
      </c>
      <c r="P457" s="13">
        <f t="shared" si="48"/>
        <v>100.00092851372808</v>
      </c>
      <c r="Q457" s="245"/>
      <c r="R457" s="163"/>
      <c r="S457" s="321"/>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c r="IA457" s="4"/>
      <c r="IB457" s="4"/>
      <c r="IC457" s="4"/>
      <c r="ID457" s="4"/>
      <c r="IE457" s="4"/>
      <c r="IF457" s="4"/>
      <c r="IG457" s="4"/>
      <c r="IH457" s="4"/>
      <c r="II457" s="4"/>
      <c r="IJ457" s="4"/>
      <c r="IK457" s="4"/>
      <c r="IL457" s="4"/>
      <c r="IM457" s="4"/>
      <c r="IN457" s="4"/>
      <c r="IO457" s="4"/>
      <c r="IP457" s="4"/>
      <c r="IQ457" s="4"/>
      <c r="IR457" s="4"/>
      <c r="IS457" s="4"/>
      <c r="IT457" s="4"/>
      <c r="IU457" s="4"/>
      <c r="IV457" s="4"/>
      <c r="IW457" s="4"/>
      <c r="IX457" s="4"/>
      <c r="IY457" s="4"/>
      <c r="IZ457" s="4"/>
      <c r="JA457" s="4"/>
    </row>
    <row r="458" spans="1:261" s="5" customFormat="1" ht="41.25" customHeight="1" outlineLevel="1" x14ac:dyDescent="0.4">
      <c r="A458" s="174"/>
      <c r="B458" s="170"/>
      <c r="C458" s="261"/>
      <c r="D458" s="243"/>
      <c r="E458" s="243"/>
      <c r="F458" s="243"/>
      <c r="G458" s="243"/>
      <c r="H458" s="12" t="s">
        <v>104</v>
      </c>
      <c r="I458" s="13">
        <f>SUM(K458:N458)</f>
        <v>0</v>
      </c>
      <c r="J458" s="13"/>
      <c r="K458" s="13"/>
      <c r="L458" s="13">
        <f>L463</f>
        <v>0</v>
      </c>
      <c r="M458" s="13">
        <f t="shared" si="62"/>
        <v>0</v>
      </c>
      <c r="N458" s="13">
        <f t="shared" si="62"/>
        <v>0</v>
      </c>
      <c r="O458" s="13">
        <v>0</v>
      </c>
      <c r="P458" s="13">
        <v>0</v>
      </c>
      <c r="Q458" s="246"/>
      <c r="R458" s="163"/>
      <c r="S458" s="321"/>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c r="IO458" s="4"/>
      <c r="IP458" s="4"/>
      <c r="IQ458" s="4"/>
      <c r="IR458" s="4"/>
      <c r="IS458" s="4"/>
      <c r="IT458" s="4"/>
      <c r="IU458" s="4"/>
      <c r="IV458" s="4"/>
      <c r="IW458" s="4"/>
      <c r="IX458" s="4"/>
      <c r="IY458" s="4"/>
      <c r="IZ458" s="4"/>
      <c r="JA458" s="4"/>
    </row>
    <row r="459" spans="1:261" s="5" customFormat="1" ht="41.25" customHeight="1" outlineLevel="1" x14ac:dyDescent="0.4">
      <c r="A459" s="260"/>
      <c r="B459" s="262" t="s">
        <v>66</v>
      </c>
      <c r="C459" s="261"/>
      <c r="D459" s="172">
        <v>43831</v>
      </c>
      <c r="E459" s="172">
        <v>44317</v>
      </c>
      <c r="F459" s="172">
        <v>43831</v>
      </c>
      <c r="G459" s="172">
        <v>44532</v>
      </c>
      <c r="H459" s="12" t="s">
        <v>6</v>
      </c>
      <c r="I459" s="13">
        <f>SUM(I460:I463)</f>
        <v>6460.8969999999999</v>
      </c>
      <c r="J459" s="13">
        <f t="shared" ref="J459:O459" si="63">SUM(J460:J463)</f>
        <v>0</v>
      </c>
      <c r="K459" s="13">
        <f t="shared" si="63"/>
        <v>0</v>
      </c>
      <c r="L459" s="13">
        <f t="shared" si="63"/>
        <v>0</v>
      </c>
      <c r="M459" s="13">
        <f t="shared" si="63"/>
        <v>6460.8969999999999</v>
      </c>
      <c r="N459" s="13">
        <f t="shared" si="63"/>
        <v>0</v>
      </c>
      <c r="O459" s="13">
        <f t="shared" si="63"/>
        <v>6460.9000000000005</v>
      </c>
      <c r="P459" s="13">
        <f t="shared" si="48"/>
        <v>100.00004643318104</v>
      </c>
      <c r="Q459" s="213" t="s">
        <v>771</v>
      </c>
      <c r="R459" s="163"/>
      <c r="S459" s="321"/>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c r="HT459" s="4"/>
      <c r="HU459" s="4"/>
      <c r="HV459" s="4"/>
      <c r="HW459" s="4"/>
      <c r="HX459" s="4"/>
      <c r="HY459" s="4"/>
      <c r="HZ459" s="4"/>
      <c r="IA459" s="4"/>
      <c r="IB459" s="4"/>
      <c r="IC459" s="4"/>
      <c r="ID459" s="4"/>
      <c r="IE459" s="4"/>
      <c r="IF459" s="4"/>
      <c r="IG459" s="4"/>
      <c r="IH459" s="4"/>
      <c r="II459" s="4"/>
      <c r="IJ459" s="4"/>
      <c r="IK459" s="4"/>
      <c r="IL459" s="4"/>
      <c r="IM459" s="4"/>
      <c r="IN459" s="4"/>
      <c r="IO459" s="4"/>
      <c r="IP459" s="4"/>
      <c r="IQ459" s="4"/>
      <c r="IR459" s="4"/>
      <c r="IS459" s="4"/>
      <c r="IT459" s="4"/>
      <c r="IU459" s="4"/>
      <c r="IV459" s="4"/>
      <c r="IW459" s="4"/>
      <c r="IX459" s="4"/>
      <c r="IY459" s="4"/>
      <c r="IZ459" s="4"/>
      <c r="JA459" s="4"/>
    </row>
    <row r="460" spans="1:261" s="5" customFormat="1" ht="41.25" customHeight="1" outlineLevel="1" x14ac:dyDescent="0.4">
      <c r="A460" s="260"/>
      <c r="B460" s="257"/>
      <c r="C460" s="261"/>
      <c r="D460" s="172"/>
      <c r="E460" s="172"/>
      <c r="F460" s="172"/>
      <c r="G460" s="172"/>
      <c r="H460" s="12" t="s">
        <v>7</v>
      </c>
      <c r="I460" s="13">
        <f>SUM(K460:N460)</f>
        <v>0</v>
      </c>
      <c r="J460" s="13"/>
      <c r="K460" s="13"/>
      <c r="L460" s="13">
        <v>0</v>
      </c>
      <c r="M460" s="13">
        <v>0</v>
      </c>
      <c r="N460" s="13">
        <v>0</v>
      </c>
      <c r="O460" s="13">
        <v>0</v>
      </c>
      <c r="P460" s="13">
        <v>0</v>
      </c>
      <c r="Q460" s="214"/>
      <c r="R460" s="163"/>
      <c r="S460" s="321"/>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c r="HT460" s="4"/>
      <c r="HU460" s="4"/>
      <c r="HV460" s="4"/>
      <c r="HW460" s="4"/>
      <c r="HX460" s="4"/>
      <c r="HY460" s="4"/>
      <c r="HZ460" s="4"/>
      <c r="IA460" s="4"/>
      <c r="IB460" s="4"/>
      <c r="IC460" s="4"/>
      <c r="ID460" s="4"/>
      <c r="IE460" s="4"/>
      <c r="IF460" s="4"/>
      <c r="IG460" s="4"/>
      <c r="IH460" s="4"/>
      <c r="II460" s="4"/>
      <c r="IJ460" s="4"/>
      <c r="IK460" s="4"/>
      <c r="IL460" s="4"/>
      <c r="IM460" s="4"/>
      <c r="IN460" s="4"/>
      <c r="IO460" s="4"/>
      <c r="IP460" s="4"/>
      <c r="IQ460" s="4"/>
      <c r="IR460" s="4"/>
      <c r="IS460" s="4"/>
      <c r="IT460" s="4"/>
      <c r="IU460" s="4"/>
      <c r="IV460" s="4"/>
      <c r="IW460" s="4"/>
      <c r="IX460" s="4"/>
      <c r="IY460" s="4"/>
      <c r="IZ460" s="4"/>
      <c r="JA460" s="4"/>
    </row>
    <row r="461" spans="1:261" s="5" customFormat="1" ht="41.25" customHeight="1" outlineLevel="1" x14ac:dyDescent="0.4">
      <c r="A461" s="260"/>
      <c r="B461" s="257"/>
      <c r="C461" s="261"/>
      <c r="D461" s="172"/>
      <c r="E461" s="172"/>
      <c r="F461" s="172"/>
      <c r="G461" s="172"/>
      <c r="H461" s="12" t="s">
        <v>8</v>
      </c>
      <c r="I461" s="13">
        <f>SUM(K461:N461)</f>
        <v>6137.8</v>
      </c>
      <c r="J461" s="13"/>
      <c r="K461" s="13"/>
      <c r="L461" s="13">
        <v>0</v>
      </c>
      <c r="M461" s="13">
        <v>6137.8</v>
      </c>
      <c r="N461" s="13">
        <v>0</v>
      </c>
      <c r="O461" s="13">
        <v>6137.8</v>
      </c>
      <c r="P461" s="13">
        <f t="shared" si="48"/>
        <v>100</v>
      </c>
      <c r="Q461" s="214"/>
      <c r="R461" s="163"/>
      <c r="S461" s="321"/>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c r="IA461" s="4"/>
      <c r="IB461" s="4"/>
      <c r="IC461" s="4"/>
      <c r="ID461" s="4"/>
      <c r="IE461" s="4"/>
      <c r="IF461" s="4"/>
      <c r="IG461" s="4"/>
      <c r="IH461" s="4"/>
      <c r="II461" s="4"/>
      <c r="IJ461" s="4"/>
      <c r="IK461" s="4"/>
      <c r="IL461" s="4"/>
      <c r="IM461" s="4"/>
      <c r="IN461" s="4"/>
      <c r="IO461" s="4"/>
      <c r="IP461" s="4"/>
      <c r="IQ461" s="4"/>
      <c r="IR461" s="4"/>
      <c r="IS461" s="4"/>
      <c r="IT461" s="4"/>
      <c r="IU461" s="4"/>
      <c r="IV461" s="4"/>
      <c r="IW461" s="4"/>
      <c r="IX461" s="4"/>
      <c r="IY461" s="4"/>
      <c r="IZ461" s="4"/>
      <c r="JA461" s="4"/>
    </row>
    <row r="462" spans="1:261" s="5" customFormat="1" ht="41.25" customHeight="1" outlineLevel="1" x14ac:dyDescent="0.4">
      <c r="A462" s="260"/>
      <c r="B462" s="258"/>
      <c r="C462" s="261"/>
      <c r="D462" s="172"/>
      <c r="E462" s="172"/>
      <c r="F462" s="172"/>
      <c r="G462" s="172"/>
      <c r="H462" s="12" t="s">
        <v>9</v>
      </c>
      <c r="I462" s="13">
        <f>SUM(K462:N462)</f>
        <v>323.09699999999998</v>
      </c>
      <c r="J462" s="13"/>
      <c r="K462" s="13"/>
      <c r="L462" s="13">
        <v>0</v>
      </c>
      <c r="M462" s="13">
        <v>323.09699999999998</v>
      </c>
      <c r="N462" s="13">
        <v>0</v>
      </c>
      <c r="O462" s="13">
        <v>323.10000000000002</v>
      </c>
      <c r="P462" s="13">
        <f t="shared" si="48"/>
        <v>100.00092851372808</v>
      </c>
      <c r="Q462" s="214"/>
      <c r="R462" s="163"/>
      <c r="S462" s="321"/>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s="4"/>
      <c r="HH462" s="4"/>
      <c r="HI462" s="4"/>
      <c r="HJ462" s="4"/>
      <c r="HK462" s="4"/>
      <c r="HL462" s="4"/>
      <c r="HM462" s="4"/>
      <c r="HN462" s="4"/>
      <c r="HO462" s="4"/>
      <c r="HP462" s="4"/>
      <c r="HQ462" s="4"/>
      <c r="HR462" s="4"/>
      <c r="HS462" s="4"/>
      <c r="HT462" s="4"/>
      <c r="HU462" s="4"/>
      <c r="HV462" s="4"/>
      <c r="HW462" s="4"/>
      <c r="HX462" s="4"/>
      <c r="HY462" s="4"/>
      <c r="HZ462" s="4"/>
      <c r="IA462" s="4"/>
      <c r="IB462" s="4"/>
      <c r="IC462" s="4"/>
      <c r="ID462" s="4"/>
      <c r="IE462" s="4"/>
      <c r="IF462" s="4"/>
      <c r="IG462" s="4"/>
      <c r="IH462" s="4"/>
      <c r="II462" s="4"/>
      <c r="IJ462" s="4"/>
      <c r="IK462" s="4"/>
      <c r="IL462" s="4"/>
      <c r="IM462" s="4"/>
      <c r="IN462" s="4"/>
      <c r="IO462" s="4"/>
      <c r="IP462" s="4"/>
      <c r="IQ462" s="4"/>
      <c r="IR462" s="4"/>
      <c r="IS462" s="4"/>
      <c r="IT462" s="4"/>
      <c r="IU462" s="4"/>
      <c r="IV462" s="4"/>
      <c r="IW462" s="4"/>
      <c r="IX462" s="4"/>
      <c r="IY462" s="4"/>
      <c r="IZ462" s="4"/>
      <c r="JA462" s="4"/>
    </row>
    <row r="463" spans="1:261" s="5" customFormat="1" ht="41.25" customHeight="1" outlineLevel="1" x14ac:dyDescent="0.4">
      <c r="A463" s="260"/>
      <c r="B463" s="259"/>
      <c r="C463" s="261"/>
      <c r="D463" s="243"/>
      <c r="E463" s="243"/>
      <c r="F463" s="243"/>
      <c r="G463" s="243"/>
      <c r="H463" s="12" t="s">
        <v>104</v>
      </c>
      <c r="I463" s="13">
        <f>SUM(K463:N463)</f>
        <v>0</v>
      </c>
      <c r="J463" s="13"/>
      <c r="K463" s="13"/>
      <c r="L463" s="13">
        <v>0</v>
      </c>
      <c r="M463" s="13">
        <v>0</v>
      </c>
      <c r="N463" s="13">
        <v>0</v>
      </c>
      <c r="O463" s="13">
        <v>0</v>
      </c>
      <c r="P463" s="13">
        <v>0</v>
      </c>
      <c r="Q463" s="250"/>
      <c r="R463" s="164"/>
      <c r="S463" s="321"/>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c r="HT463" s="4"/>
      <c r="HU463" s="4"/>
      <c r="HV463" s="4"/>
      <c r="HW463" s="4"/>
      <c r="HX463" s="4"/>
      <c r="HY463" s="4"/>
      <c r="HZ463" s="4"/>
      <c r="IA463" s="4"/>
      <c r="IB463" s="4"/>
      <c r="IC463" s="4"/>
      <c r="ID463" s="4"/>
      <c r="IE463" s="4"/>
      <c r="IF463" s="4"/>
      <c r="IG463" s="4"/>
      <c r="IH463" s="4"/>
      <c r="II463" s="4"/>
      <c r="IJ463" s="4"/>
      <c r="IK463" s="4"/>
      <c r="IL463" s="4"/>
      <c r="IM463" s="4"/>
      <c r="IN463" s="4"/>
      <c r="IO463" s="4"/>
      <c r="IP463" s="4"/>
      <c r="IQ463" s="4"/>
      <c r="IR463" s="4"/>
      <c r="IS463" s="4"/>
      <c r="IT463" s="4"/>
      <c r="IU463" s="4"/>
      <c r="IV463" s="4"/>
      <c r="IW463" s="4"/>
      <c r="IX463" s="4"/>
      <c r="IY463" s="4"/>
      <c r="IZ463" s="4"/>
      <c r="JA463" s="4"/>
    </row>
    <row r="464" spans="1:261" s="5" customFormat="1" ht="41.25" customHeight="1" outlineLevel="1" x14ac:dyDescent="0.4">
      <c r="A464" s="114" t="s">
        <v>432</v>
      </c>
      <c r="B464" s="263" t="s">
        <v>180</v>
      </c>
      <c r="C464" s="117" t="s">
        <v>482</v>
      </c>
      <c r="D464" s="254">
        <v>43831</v>
      </c>
      <c r="E464" s="172">
        <v>44926</v>
      </c>
      <c r="F464" s="165">
        <v>44926</v>
      </c>
      <c r="G464" s="172" t="s">
        <v>787</v>
      </c>
      <c r="H464" s="12" t="s">
        <v>6</v>
      </c>
      <c r="I464" s="13">
        <f>SUM(I465:I468)</f>
        <v>5357</v>
      </c>
      <c r="J464" s="13">
        <f t="shared" ref="J464:O464" si="64">SUM(J465:J468)</f>
        <v>0</v>
      </c>
      <c r="K464" s="13">
        <f t="shared" si="64"/>
        <v>0</v>
      </c>
      <c r="L464" s="13">
        <f t="shared" si="64"/>
        <v>0</v>
      </c>
      <c r="M464" s="13">
        <f t="shared" si="64"/>
        <v>5357</v>
      </c>
      <c r="N464" s="13">
        <f t="shared" si="64"/>
        <v>0</v>
      </c>
      <c r="O464" s="13">
        <f t="shared" si="64"/>
        <v>0</v>
      </c>
      <c r="P464" s="13">
        <f t="shared" si="48"/>
        <v>0</v>
      </c>
      <c r="Q464" s="244"/>
      <c r="R464" s="162" t="s">
        <v>734</v>
      </c>
      <c r="S464" s="321"/>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c r="HT464" s="4"/>
      <c r="HU464" s="4"/>
      <c r="HV464" s="4"/>
      <c r="HW464" s="4"/>
      <c r="HX464" s="4"/>
      <c r="HY464" s="4"/>
      <c r="HZ464" s="4"/>
      <c r="IA464" s="4"/>
      <c r="IB464" s="4"/>
      <c r="IC464" s="4"/>
      <c r="ID464" s="4"/>
      <c r="IE464" s="4"/>
      <c r="IF464" s="4"/>
      <c r="IG464" s="4"/>
      <c r="IH464" s="4"/>
      <c r="II464" s="4"/>
      <c r="IJ464" s="4"/>
      <c r="IK464" s="4"/>
      <c r="IL464" s="4"/>
      <c r="IM464" s="4"/>
      <c r="IN464" s="4"/>
      <c r="IO464" s="4"/>
      <c r="IP464" s="4"/>
      <c r="IQ464" s="4"/>
      <c r="IR464" s="4"/>
      <c r="IS464" s="4"/>
      <c r="IT464" s="4"/>
      <c r="IU464" s="4"/>
      <c r="IV464" s="4"/>
      <c r="IW464" s="4"/>
      <c r="IX464" s="4"/>
      <c r="IY464" s="4"/>
      <c r="IZ464" s="4"/>
      <c r="JA464" s="4"/>
    </row>
    <row r="465" spans="1:261" s="5" customFormat="1" ht="41.25" customHeight="1" outlineLevel="1" x14ac:dyDescent="0.4">
      <c r="A465" s="115"/>
      <c r="B465" s="263"/>
      <c r="C465" s="58" t="s">
        <v>481</v>
      </c>
      <c r="D465" s="254"/>
      <c r="E465" s="172"/>
      <c r="F465" s="166"/>
      <c r="G465" s="172"/>
      <c r="H465" s="12" t="s">
        <v>7</v>
      </c>
      <c r="I465" s="13">
        <f>SUM(K465:N465)</f>
        <v>0</v>
      </c>
      <c r="J465" s="13"/>
      <c r="K465" s="13"/>
      <c r="L465" s="13">
        <f>L470</f>
        <v>0</v>
      </c>
      <c r="M465" s="13">
        <f t="shared" ref="M465:N468" si="65">M470</f>
        <v>0</v>
      </c>
      <c r="N465" s="13">
        <f t="shared" si="65"/>
        <v>0</v>
      </c>
      <c r="O465" s="13">
        <v>0</v>
      </c>
      <c r="P465" s="13">
        <v>0</v>
      </c>
      <c r="Q465" s="245"/>
      <c r="R465" s="163"/>
      <c r="S465" s="321"/>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s="4"/>
      <c r="HH465" s="4"/>
      <c r="HI465" s="4"/>
      <c r="HJ465" s="4"/>
      <c r="HK465" s="4"/>
      <c r="HL465" s="4"/>
      <c r="HM465" s="4"/>
      <c r="HN465" s="4"/>
      <c r="HO465" s="4"/>
      <c r="HP465" s="4"/>
      <c r="HQ465" s="4"/>
      <c r="HR465" s="4"/>
      <c r="HS465" s="4"/>
      <c r="HT465" s="4"/>
      <c r="HU465" s="4"/>
      <c r="HV465" s="4"/>
      <c r="HW465" s="4"/>
      <c r="HX465" s="4"/>
      <c r="HY465" s="4"/>
      <c r="HZ465" s="4"/>
      <c r="IA465" s="4"/>
      <c r="IB465" s="4"/>
      <c r="IC465" s="4"/>
      <c r="ID465" s="4"/>
      <c r="IE465" s="4"/>
      <c r="IF465" s="4"/>
      <c r="IG465" s="4"/>
      <c r="IH465" s="4"/>
      <c r="II465" s="4"/>
      <c r="IJ465" s="4"/>
      <c r="IK465" s="4"/>
      <c r="IL465" s="4"/>
      <c r="IM465" s="4"/>
      <c r="IN465" s="4"/>
      <c r="IO465" s="4"/>
      <c r="IP465" s="4"/>
      <c r="IQ465" s="4"/>
      <c r="IR465" s="4"/>
      <c r="IS465" s="4"/>
      <c r="IT465" s="4"/>
      <c r="IU465" s="4"/>
      <c r="IV465" s="4"/>
      <c r="IW465" s="4"/>
      <c r="IX465" s="4"/>
      <c r="IY465" s="4"/>
      <c r="IZ465" s="4"/>
      <c r="JA465" s="4"/>
    </row>
    <row r="466" spans="1:261" s="5" customFormat="1" ht="41.25" customHeight="1" outlineLevel="1" x14ac:dyDescent="0.4">
      <c r="A466" s="115"/>
      <c r="B466" s="263"/>
      <c r="C466" s="58" t="s">
        <v>483</v>
      </c>
      <c r="D466" s="254"/>
      <c r="E466" s="172"/>
      <c r="F466" s="166"/>
      <c r="G466" s="172"/>
      <c r="H466" s="12" t="s">
        <v>8</v>
      </c>
      <c r="I466" s="13">
        <f>SUM(K466:N466)</f>
        <v>5303.4</v>
      </c>
      <c r="J466" s="13"/>
      <c r="K466" s="13"/>
      <c r="L466" s="13">
        <f>L471</f>
        <v>0</v>
      </c>
      <c r="M466" s="13">
        <f t="shared" si="65"/>
        <v>5303.4</v>
      </c>
      <c r="N466" s="13">
        <f t="shared" si="65"/>
        <v>0</v>
      </c>
      <c r="O466" s="13">
        <v>0</v>
      </c>
      <c r="P466" s="13">
        <f t="shared" si="48"/>
        <v>0</v>
      </c>
      <c r="Q466" s="245"/>
      <c r="R466" s="163"/>
      <c r="S466" s="321"/>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s="4"/>
      <c r="HH466" s="4"/>
      <c r="HI466" s="4"/>
      <c r="HJ466" s="4"/>
      <c r="HK466" s="4"/>
      <c r="HL466" s="4"/>
      <c r="HM466" s="4"/>
      <c r="HN466" s="4"/>
      <c r="HO466" s="4"/>
      <c r="HP466" s="4"/>
      <c r="HQ466" s="4"/>
      <c r="HR466" s="4"/>
      <c r="HS466" s="4"/>
      <c r="HT466" s="4"/>
      <c r="HU466" s="4"/>
      <c r="HV466" s="4"/>
      <c r="HW466" s="4"/>
      <c r="HX466" s="4"/>
      <c r="HY466" s="4"/>
      <c r="HZ466" s="4"/>
      <c r="IA466" s="4"/>
      <c r="IB466" s="4"/>
      <c r="IC466" s="4"/>
      <c r="ID466" s="4"/>
      <c r="IE466" s="4"/>
      <c r="IF466" s="4"/>
      <c r="IG466" s="4"/>
      <c r="IH466" s="4"/>
      <c r="II466" s="4"/>
      <c r="IJ466" s="4"/>
      <c r="IK466" s="4"/>
      <c r="IL466" s="4"/>
      <c r="IM466" s="4"/>
      <c r="IN466" s="4"/>
      <c r="IO466" s="4"/>
      <c r="IP466" s="4"/>
      <c r="IQ466" s="4"/>
      <c r="IR466" s="4"/>
      <c r="IS466" s="4"/>
      <c r="IT466" s="4"/>
      <c r="IU466" s="4"/>
      <c r="IV466" s="4"/>
      <c r="IW466" s="4"/>
      <c r="IX466" s="4"/>
      <c r="IY466" s="4"/>
      <c r="IZ466" s="4"/>
      <c r="JA466" s="4"/>
    </row>
    <row r="467" spans="1:261" s="5" customFormat="1" ht="41.25" customHeight="1" outlineLevel="1" x14ac:dyDescent="0.4">
      <c r="A467" s="115"/>
      <c r="B467" s="263"/>
      <c r="C467" s="58" t="s">
        <v>484</v>
      </c>
      <c r="D467" s="254"/>
      <c r="E467" s="172"/>
      <c r="F467" s="166"/>
      <c r="G467" s="172"/>
      <c r="H467" s="12" t="s">
        <v>9</v>
      </c>
      <c r="I467" s="13">
        <f>SUM(K467:N467)</f>
        <v>53.6</v>
      </c>
      <c r="J467" s="13"/>
      <c r="K467" s="13"/>
      <c r="L467" s="13">
        <f>L472</f>
        <v>0</v>
      </c>
      <c r="M467" s="13">
        <f t="shared" si="65"/>
        <v>53.6</v>
      </c>
      <c r="N467" s="13">
        <f t="shared" si="65"/>
        <v>0</v>
      </c>
      <c r="O467" s="13">
        <v>0</v>
      </c>
      <c r="P467" s="13">
        <f t="shared" si="48"/>
        <v>0</v>
      </c>
      <c r="Q467" s="245"/>
      <c r="R467" s="163"/>
      <c r="S467" s="321"/>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c r="IL467" s="4"/>
      <c r="IM467" s="4"/>
      <c r="IN467" s="4"/>
      <c r="IO467" s="4"/>
      <c r="IP467" s="4"/>
      <c r="IQ467" s="4"/>
      <c r="IR467" s="4"/>
      <c r="IS467" s="4"/>
      <c r="IT467" s="4"/>
      <c r="IU467" s="4"/>
      <c r="IV467" s="4"/>
      <c r="IW467" s="4"/>
      <c r="IX467" s="4"/>
      <c r="IY467" s="4"/>
      <c r="IZ467" s="4"/>
      <c r="JA467" s="4"/>
    </row>
    <row r="468" spans="1:261" s="5" customFormat="1" ht="41.25" customHeight="1" outlineLevel="1" x14ac:dyDescent="0.4">
      <c r="A468" s="116"/>
      <c r="B468" s="263"/>
      <c r="C468" s="59" t="s">
        <v>485</v>
      </c>
      <c r="D468" s="255"/>
      <c r="E468" s="243"/>
      <c r="F468" s="167"/>
      <c r="G468" s="243"/>
      <c r="H468" s="12" t="s">
        <v>104</v>
      </c>
      <c r="I468" s="13">
        <f>SUM(K468:N468)</f>
        <v>0</v>
      </c>
      <c r="J468" s="13"/>
      <c r="K468" s="13"/>
      <c r="L468" s="13">
        <f>L473</f>
        <v>0</v>
      </c>
      <c r="M468" s="13">
        <f t="shared" si="65"/>
        <v>0</v>
      </c>
      <c r="N468" s="13">
        <f t="shared" si="65"/>
        <v>0</v>
      </c>
      <c r="O468" s="13">
        <v>0</v>
      </c>
      <c r="P468" s="13">
        <v>0</v>
      </c>
      <c r="Q468" s="246"/>
      <c r="R468" s="163"/>
      <c r="S468" s="321"/>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c r="HT468" s="4"/>
      <c r="HU468" s="4"/>
      <c r="HV468" s="4"/>
      <c r="HW468" s="4"/>
      <c r="HX468" s="4"/>
      <c r="HY468" s="4"/>
      <c r="HZ468" s="4"/>
      <c r="IA468" s="4"/>
      <c r="IB468" s="4"/>
      <c r="IC468" s="4"/>
      <c r="ID468" s="4"/>
      <c r="IE468" s="4"/>
      <c r="IF468" s="4"/>
      <c r="IG468" s="4"/>
      <c r="IH468" s="4"/>
      <c r="II468" s="4"/>
      <c r="IJ468" s="4"/>
      <c r="IK468" s="4"/>
      <c r="IL468" s="4"/>
      <c r="IM468" s="4"/>
      <c r="IN468" s="4"/>
      <c r="IO468" s="4"/>
      <c r="IP468" s="4"/>
      <c r="IQ468" s="4"/>
      <c r="IR468" s="4"/>
      <c r="IS468" s="4"/>
      <c r="IT468" s="4"/>
      <c r="IU468" s="4"/>
      <c r="IV468" s="4"/>
      <c r="IW468" s="4"/>
      <c r="IX468" s="4"/>
      <c r="IY468" s="4"/>
      <c r="IZ468" s="4"/>
      <c r="JA468" s="4"/>
    </row>
    <row r="469" spans="1:261" s="5" customFormat="1" ht="41.25" customHeight="1" outlineLevel="1" x14ac:dyDescent="0.4">
      <c r="A469" s="141"/>
      <c r="B469" s="262" t="s">
        <v>66</v>
      </c>
      <c r="C469" s="142"/>
      <c r="D469" s="172">
        <v>43831</v>
      </c>
      <c r="E469" s="172">
        <v>44561</v>
      </c>
      <c r="F469" s="172">
        <v>43831</v>
      </c>
      <c r="G469" s="172">
        <v>44895</v>
      </c>
      <c r="H469" s="12" t="s">
        <v>6</v>
      </c>
      <c r="I469" s="13">
        <f>SUM(I470:I473)</f>
        <v>5357</v>
      </c>
      <c r="J469" s="13">
        <f t="shared" ref="J469:O469" si="66">SUM(J470:J473)</f>
        <v>0</v>
      </c>
      <c r="K469" s="13">
        <f t="shared" si="66"/>
        <v>0</v>
      </c>
      <c r="L469" s="13">
        <f t="shared" si="66"/>
        <v>0</v>
      </c>
      <c r="M469" s="13">
        <f t="shared" si="66"/>
        <v>5357</v>
      </c>
      <c r="N469" s="13">
        <f t="shared" si="66"/>
        <v>0</v>
      </c>
      <c r="O469" s="13">
        <f t="shared" si="66"/>
        <v>0</v>
      </c>
      <c r="P469" s="13">
        <f t="shared" si="48"/>
        <v>0</v>
      </c>
      <c r="Q469" s="213" t="s">
        <v>778</v>
      </c>
      <c r="R469" s="163"/>
      <c r="S469" s="321"/>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c r="HT469" s="4"/>
      <c r="HU469" s="4"/>
      <c r="HV469" s="4"/>
      <c r="HW469" s="4"/>
      <c r="HX469" s="4"/>
      <c r="HY469" s="4"/>
      <c r="HZ469" s="4"/>
      <c r="IA469" s="4"/>
      <c r="IB469" s="4"/>
      <c r="IC469" s="4"/>
      <c r="ID469" s="4"/>
      <c r="IE469" s="4"/>
      <c r="IF469" s="4"/>
      <c r="IG469" s="4"/>
      <c r="IH469" s="4"/>
      <c r="II469" s="4"/>
      <c r="IJ469" s="4"/>
      <c r="IK469" s="4"/>
      <c r="IL469" s="4"/>
      <c r="IM469" s="4"/>
      <c r="IN469" s="4"/>
      <c r="IO469" s="4"/>
      <c r="IP469" s="4"/>
      <c r="IQ469" s="4"/>
      <c r="IR469" s="4"/>
      <c r="IS469" s="4"/>
      <c r="IT469" s="4"/>
      <c r="IU469" s="4"/>
      <c r="IV469" s="4"/>
      <c r="IW469" s="4"/>
      <c r="IX469" s="4"/>
      <c r="IY469" s="4"/>
      <c r="IZ469" s="4"/>
      <c r="JA469" s="4"/>
    </row>
    <row r="470" spans="1:261" s="5" customFormat="1" ht="41.25" customHeight="1" outlineLevel="1" x14ac:dyDescent="0.4">
      <c r="A470" s="141"/>
      <c r="B470" s="257"/>
      <c r="C470" s="142"/>
      <c r="D470" s="172"/>
      <c r="E470" s="172"/>
      <c r="F470" s="172"/>
      <c r="G470" s="172"/>
      <c r="H470" s="12" t="s">
        <v>7</v>
      </c>
      <c r="I470" s="13">
        <f>SUM(K470:N470)</f>
        <v>0</v>
      </c>
      <c r="J470" s="13"/>
      <c r="K470" s="13"/>
      <c r="L470" s="13">
        <v>0</v>
      </c>
      <c r="M470" s="13">
        <v>0</v>
      </c>
      <c r="N470" s="13">
        <v>0</v>
      </c>
      <c r="O470" s="13">
        <v>0</v>
      </c>
      <c r="P470" s="13">
        <v>0</v>
      </c>
      <c r="Q470" s="214"/>
      <c r="R470" s="163"/>
      <c r="S470" s="321"/>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s="4"/>
      <c r="HH470" s="4"/>
      <c r="HI470" s="4"/>
      <c r="HJ470" s="4"/>
      <c r="HK470" s="4"/>
      <c r="HL470" s="4"/>
      <c r="HM470" s="4"/>
      <c r="HN470" s="4"/>
      <c r="HO470" s="4"/>
      <c r="HP470" s="4"/>
      <c r="HQ470" s="4"/>
      <c r="HR470" s="4"/>
      <c r="HS470" s="4"/>
      <c r="HT470" s="4"/>
      <c r="HU470" s="4"/>
      <c r="HV470" s="4"/>
      <c r="HW470" s="4"/>
      <c r="HX470" s="4"/>
      <c r="HY470" s="4"/>
      <c r="HZ470" s="4"/>
      <c r="IA470" s="4"/>
      <c r="IB470" s="4"/>
      <c r="IC470" s="4"/>
      <c r="ID470" s="4"/>
      <c r="IE470" s="4"/>
      <c r="IF470" s="4"/>
      <c r="IG470" s="4"/>
      <c r="IH470" s="4"/>
      <c r="II470" s="4"/>
      <c r="IJ470" s="4"/>
      <c r="IK470" s="4"/>
      <c r="IL470" s="4"/>
      <c r="IM470" s="4"/>
      <c r="IN470" s="4"/>
      <c r="IO470" s="4"/>
      <c r="IP470" s="4"/>
      <c r="IQ470" s="4"/>
      <c r="IR470" s="4"/>
      <c r="IS470" s="4"/>
      <c r="IT470" s="4"/>
      <c r="IU470" s="4"/>
      <c r="IV470" s="4"/>
      <c r="IW470" s="4"/>
      <c r="IX470" s="4"/>
      <c r="IY470" s="4"/>
      <c r="IZ470" s="4"/>
      <c r="JA470" s="4"/>
    </row>
    <row r="471" spans="1:261" s="5" customFormat="1" ht="41.25" customHeight="1" outlineLevel="1" x14ac:dyDescent="0.4">
      <c r="A471" s="141"/>
      <c r="B471" s="257"/>
      <c r="C471" s="142"/>
      <c r="D471" s="172"/>
      <c r="E471" s="172"/>
      <c r="F471" s="172"/>
      <c r="G471" s="172"/>
      <c r="H471" s="12" t="s">
        <v>8</v>
      </c>
      <c r="I471" s="13">
        <f>SUM(K471:N471)</f>
        <v>5303.4</v>
      </c>
      <c r="J471" s="13"/>
      <c r="K471" s="13"/>
      <c r="L471" s="13">
        <v>0</v>
      </c>
      <c r="M471" s="13">
        <v>5303.4</v>
      </c>
      <c r="N471" s="13">
        <v>0</v>
      </c>
      <c r="O471" s="13">
        <v>0</v>
      </c>
      <c r="P471" s="13">
        <f t="shared" si="48"/>
        <v>0</v>
      </c>
      <c r="Q471" s="214"/>
      <c r="R471" s="163"/>
      <c r="S471" s="321"/>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c r="IA471" s="4"/>
      <c r="IB471" s="4"/>
      <c r="IC471" s="4"/>
      <c r="ID471" s="4"/>
      <c r="IE471" s="4"/>
      <c r="IF471" s="4"/>
      <c r="IG471" s="4"/>
      <c r="IH471" s="4"/>
      <c r="II471" s="4"/>
      <c r="IJ471" s="4"/>
      <c r="IK471" s="4"/>
      <c r="IL471" s="4"/>
      <c r="IM471" s="4"/>
      <c r="IN471" s="4"/>
      <c r="IO471" s="4"/>
      <c r="IP471" s="4"/>
      <c r="IQ471" s="4"/>
      <c r="IR471" s="4"/>
      <c r="IS471" s="4"/>
      <c r="IT471" s="4"/>
      <c r="IU471" s="4"/>
      <c r="IV471" s="4"/>
      <c r="IW471" s="4"/>
      <c r="IX471" s="4"/>
      <c r="IY471" s="4"/>
      <c r="IZ471" s="4"/>
      <c r="JA471" s="4"/>
    </row>
    <row r="472" spans="1:261" s="5" customFormat="1" ht="41.25" customHeight="1" outlineLevel="1" x14ac:dyDescent="0.4">
      <c r="A472" s="141"/>
      <c r="B472" s="258"/>
      <c r="C472" s="142"/>
      <c r="D472" s="172"/>
      <c r="E472" s="172"/>
      <c r="F472" s="172"/>
      <c r="G472" s="172"/>
      <c r="H472" s="12" t="s">
        <v>9</v>
      </c>
      <c r="I472" s="13">
        <f>SUM(K472:N472)</f>
        <v>53.6</v>
      </c>
      <c r="J472" s="13"/>
      <c r="K472" s="13"/>
      <c r="L472" s="13">
        <v>0</v>
      </c>
      <c r="M472" s="13">
        <v>53.6</v>
      </c>
      <c r="N472" s="13">
        <v>0</v>
      </c>
      <c r="O472" s="13">
        <v>0</v>
      </c>
      <c r="P472" s="13">
        <f t="shared" si="48"/>
        <v>0</v>
      </c>
      <c r="Q472" s="214"/>
      <c r="R472" s="163"/>
      <c r="S472" s="321"/>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s="4"/>
      <c r="HH472" s="4"/>
      <c r="HI472" s="4"/>
      <c r="HJ472" s="4"/>
      <c r="HK472" s="4"/>
      <c r="HL472" s="4"/>
      <c r="HM472" s="4"/>
      <c r="HN472" s="4"/>
      <c r="HO472" s="4"/>
      <c r="HP472" s="4"/>
      <c r="HQ472" s="4"/>
      <c r="HR472" s="4"/>
      <c r="HS472" s="4"/>
      <c r="HT472" s="4"/>
      <c r="HU472" s="4"/>
      <c r="HV472" s="4"/>
      <c r="HW472" s="4"/>
      <c r="HX472" s="4"/>
      <c r="HY472" s="4"/>
      <c r="HZ472" s="4"/>
      <c r="IA472" s="4"/>
      <c r="IB472" s="4"/>
      <c r="IC472" s="4"/>
      <c r="ID472" s="4"/>
      <c r="IE472" s="4"/>
      <c r="IF472" s="4"/>
      <c r="IG472" s="4"/>
      <c r="IH472" s="4"/>
      <c r="II472" s="4"/>
      <c r="IJ472" s="4"/>
      <c r="IK472" s="4"/>
      <c r="IL472" s="4"/>
      <c r="IM472" s="4"/>
      <c r="IN472" s="4"/>
      <c r="IO472" s="4"/>
      <c r="IP472" s="4"/>
      <c r="IQ472" s="4"/>
      <c r="IR472" s="4"/>
      <c r="IS472" s="4"/>
      <c r="IT472" s="4"/>
      <c r="IU472" s="4"/>
      <c r="IV472" s="4"/>
      <c r="IW472" s="4"/>
      <c r="IX472" s="4"/>
      <c r="IY472" s="4"/>
      <c r="IZ472" s="4"/>
      <c r="JA472" s="4"/>
    </row>
    <row r="473" spans="1:261" s="5" customFormat="1" ht="41.25" customHeight="1" outlineLevel="1" x14ac:dyDescent="0.4">
      <c r="A473" s="143"/>
      <c r="B473" s="259"/>
      <c r="C473" s="144"/>
      <c r="D473" s="243"/>
      <c r="E473" s="243"/>
      <c r="F473" s="243"/>
      <c r="G473" s="243"/>
      <c r="H473" s="12" t="s">
        <v>104</v>
      </c>
      <c r="I473" s="13">
        <f>SUM(K473:N473)</f>
        <v>0</v>
      </c>
      <c r="J473" s="13"/>
      <c r="K473" s="13"/>
      <c r="L473" s="13">
        <v>0</v>
      </c>
      <c r="M473" s="13">
        <v>0</v>
      </c>
      <c r="N473" s="13">
        <v>0</v>
      </c>
      <c r="O473" s="13">
        <v>0</v>
      </c>
      <c r="P473" s="13">
        <v>0</v>
      </c>
      <c r="Q473" s="250"/>
      <c r="R473" s="164"/>
      <c r="S473" s="321"/>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s="4"/>
      <c r="HH473" s="4"/>
      <c r="HI473" s="4"/>
      <c r="HJ473" s="4"/>
      <c r="HK473" s="4"/>
      <c r="HL473" s="4"/>
      <c r="HM473" s="4"/>
      <c r="HN473" s="4"/>
      <c r="HO473" s="4"/>
      <c r="HP473" s="4"/>
      <c r="HQ473" s="4"/>
      <c r="HR473" s="4"/>
      <c r="HS473" s="4"/>
      <c r="HT473" s="4"/>
      <c r="HU473" s="4"/>
      <c r="HV473" s="4"/>
      <c r="HW473" s="4"/>
      <c r="HX473" s="4"/>
      <c r="HY473" s="4"/>
      <c r="HZ473" s="4"/>
      <c r="IA473" s="4"/>
      <c r="IB473" s="4"/>
      <c r="IC473" s="4"/>
      <c r="ID473" s="4"/>
      <c r="IE473" s="4"/>
      <c r="IF473" s="4"/>
      <c r="IG473" s="4"/>
      <c r="IH473" s="4"/>
      <c r="II473" s="4"/>
      <c r="IJ473" s="4"/>
      <c r="IK473" s="4"/>
      <c r="IL473" s="4"/>
      <c r="IM473" s="4"/>
      <c r="IN473" s="4"/>
      <c r="IO473" s="4"/>
      <c r="IP473" s="4"/>
      <c r="IQ473" s="4"/>
      <c r="IR473" s="4"/>
      <c r="IS473" s="4"/>
      <c r="IT473" s="4"/>
      <c r="IU473" s="4"/>
      <c r="IV473" s="4"/>
      <c r="IW473" s="4"/>
      <c r="IX473" s="4"/>
      <c r="IY473" s="4"/>
      <c r="IZ473" s="4"/>
      <c r="JA473" s="4"/>
    </row>
    <row r="474" spans="1:261" s="5" customFormat="1" ht="41.25" customHeight="1" outlineLevel="1" x14ac:dyDescent="0.4">
      <c r="A474" s="173" t="s">
        <v>433</v>
      </c>
      <c r="B474" s="170" t="s">
        <v>181</v>
      </c>
      <c r="C474" s="176" t="s">
        <v>335</v>
      </c>
      <c r="D474" s="172">
        <v>43831</v>
      </c>
      <c r="E474" s="172">
        <v>44926</v>
      </c>
      <c r="F474" s="165">
        <v>44652</v>
      </c>
      <c r="G474" s="172">
        <v>44926</v>
      </c>
      <c r="H474" s="12" t="s">
        <v>6</v>
      </c>
      <c r="I474" s="13">
        <f>SUM(I475:I478)</f>
        <v>6932</v>
      </c>
      <c r="J474" s="13">
        <f t="shared" ref="J474:O474" si="67">SUM(J475:J478)</f>
        <v>0</v>
      </c>
      <c r="K474" s="13">
        <f t="shared" si="67"/>
        <v>0</v>
      </c>
      <c r="L474" s="13">
        <f t="shared" si="67"/>
        <v>0</v>
      </c>
      <c r="M474" s="13">
        <f t="shared" si="67"/>
        <v>6932</v>
      </c>
      <c r="N474" s="13">
        <f t="shared" si="67"/>
        <v>0</v>
      </c>
      <c r="O474" s="13">
        <f t="shared" si="67"/>
        <v>6932</v>
      </c>
      <c r="P474" s="13">
        <f t="shared" si="48"/>
        <v>100</v>
      </c>
      <c r="Q474" s="244"/>
      <c r="R474" s="162" t="s">
        <v>730</v>
      </c>
      <c r="S474" s="321"/>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s="4"/>
      <c r="HH474" s="4"/>
      <c r="HI474" s="4"/>
      <c r="HJ474" s="4"/>
      <c r="HK474" s="4"/>
      <c r="HL474" s="4"/>
      <c r="HM474" s="4"/>
      <c r="HN474" s="4"/>
      <c r="HO474" s="4"/>
      <c r="HP474" s="4"/>
      <c r="HQ474" s="4"/>
      <c r="HR474" s="4"/>
      <c r="HS474" s="4"/>
      <c r="HT474" s="4"/>
      <c r="HU474" s="4"/>
      <c r="HV474" s="4"/>
      <c r="HW474" s="4"/>
      <c r="HX474" s="4"/>
      <c r="HY474" s="4"/>
      <c r="HZ474" s="4"/>
      <c r="IA474" s="4"/>
      <c r="IB474" s="4"/>
      <c r="IC474" s="4"/>
      <c r="ID474" s="4"/>
      <c r="IE474" s="4"/>
      <c r="IF474" s="4"/>
      <c r="IG474" s="4"/>
      <c r="IH474" s="4"/>
      <c r="II474" s="4"/>
      <c r="IJ474" s="4"/>
      <c r="IK474" s="4"/>
      <c r="IL474" s="4"/>
      <c r="IM474" s="4"/>
      <c r="IN474" s="4"/>
      <c r="IO474" s="4"/>
      <c r="IP474" s="4"/>
      <c r="IQ474" s="4"/>
      <c r="IR474" s="4"/>
      <c r="IS474" s="4"/>
      <c r="IT474" s="4"/>
      <c r="IU474" s="4"/>
      <c r="IV474" s="4"/>
      <c r="IW474" s="4"/>
      <c r="IX474" s="4"/>
      <c r="IY474" s="4"/>
      <c r="IZ474" s="4"/>
      <c r="JA474" s="4"/>
    </row>
    <row r="475" spans="1:261" s="5" customFormat="1" ht="41.25" customHeight="1" outlineLevel="1" x14ac:dyDescent="0.4">
      <c r="A475" s="174"/>
      <c r="B475" s="170"/>
      <c r="C475" s="261"/>
      <c r="D475" s="172"/>
      <c r="E475" s="172"/>
      <c r="F475" s="166"/>
      <c r="G475" s="172"/>
      <c r="H475" s="12" t="s">
        <v>7</v>
      </c>
      <c r="I475" s="13">
        <f>SUM(K475:N475)</f>
        <v>0</v>
      </c>
      <c r="J475" s="13"/>
      <c r="K475" s="13"/>
      <c r="L475" s="13">
        <f>L480</f>
        <v>0</v>
      </c>
      <c r="M475" s="13">
        <f t="shared" ref="M475:N478" si="68">M480</f>
        <v>0</v>
      </c>
      <c r="N475" s="13">
        <f t="shared" si="68"/>
        <v>0</v>
      </c>
      <c r="O475" s="13">
        <v>0</v>
      </c>
      <c r="P475" s="13">
        <v>0</v>
      </c>
      <c r="Q475" s="245"/>
      <c r="R475" s="163"/>
      <c r="S475" s="321"/>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s="4"/>
      <c r="HH475" s="4"/>
      <c r="HI475" s="4"/>
      <c r="HJ475" s="4"/>
      <c r="HK475" s="4"/>
      <c r="HL475" s="4"/>
      <c r="HM475" s="4"/>
      <c r="HN475" s="4"/>
      <c r="HO475" s="4"/>
      <c r="HP475" s="4"/>
      <c r="HQ475" s="4"/>
      <c r="HR475" s="4"/>
      <c r="HS475" s="4"/>
      <c r="HT475" s="4"/>
      <c r="HU475" s="4"/>
      <c r="HV475" s="4"/>
      <c r="HW475" s="4"/>
      <c r="HX475" s="4"/>
      <c r="HY475" s="4"/>
      <c r="HZ475" s="4"/>
      <c r="IA475" s="4"/>
      <c r="IB475" s="4"/>
      <c r="IC475" s="4"/>
      <c r="ID475" s="4"/>
      <c r="IE475" s="4"/>
      <c r="IF475" s="4"/>
      <c r="IG475" s="4"/>
      <c r="IH475" s="4"/>
      <c r="II475" s="4"/>
      <c r="IJ475" s="4"/>
      <c r="IK475" s="4"/>
      <c r="IL475" s="4"/>
      <c r="IM475" s="4"/>
      <c r="IN475" s="4"/>
      <c r="IO475" s="4"/>
      <c r="IP475" s="4"/>
      <c r="IQ475" s="4"/>
      <c r="IR475" s="4"/>
      <c r="IS475" s="4"/>
      <c r="IT475" s="4"/>
      <c r="IU475" s="4"/>
      <c r="IV475" s="4"/>
      <c r="IW475" s="4"/>
      <c r="IX475" s="4"/>
      <c r="IY475" s="4"/>
      <c r="IZ475" s="4"/>
      <c r="JA475" s="4"/>
    </row>
    <row r="476" spans="1:261" s="5" customFormat="1" ht="41.25" customHeight="1" outlineLevel="1" x14ac:dyDescent="0.4">
      <c r="A476" s="174"/>
      <c r="B476" s="170"/>
      <c r="C476" s="261"/>
      <c r="D476" s="172"/>
      <c r="E476" s="172"/>
      <c r="F476" s="166"/>
      <c r="G476" s="172"/>
      <c r="H476" s="12" t="s">
        <v>8</v>
      </c>
      <c r="I476" s="13">
        <f>SUM(K476:N476)</f>
        <v>6862.6</v>
      </c>
      <c r="J476" s="13"/>
      <c r="K476" s="13"/>
      <c r="L476" s="13">
        <f>L481</f>
        <v>0</v>
      </c>
      <c r="M476" s="13">
        <f t="shared" si="68"/>
        <v>6862.6</v>
      </c>
      <c r="N476" s="13">
        <f t="shared" si="68"/>
        <v>0</v>
      </c>
      <c r="O476" s="13">
        <v>6862.6</v>
      </c>
      <c r="P476" s="13">
        <f t="shared" ref="P476:P537" si="69">O476/I476*100</f>
        <v>100</v>
      </c>
      <c r="Q476" s="245"/>
      <c r="R476" s="163"/>
      <c r="S476" s="321"/>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s="4"/>
      <c r="HH476" s="4"/>
      <c r="HI476" s="4"/>
      <c r="HJ476" s="4"/>
      <c r="HK476" s="4"/>
      <c r="HL476" s="4"/>
      <c r="HM476" s="4"/>
      <c r="HN476" s="4"/>
      <c r="HO476" s="4"/>
      <c r="HP476" s="4"/>
      <c r="HQ476" s="4"/>
      <c r="HR476" s="4"/>
      <c r="HS476" s="4"/>
      <c r="HT476" s="4"/>
      <c r="HU476" s="4"/>
      <c r="HV476" s="4"/>
      <c r="HW476" s="4"/>
      <c r="HX476" s="4"/>
      <c r="HY476" s="4"/>
      <c r="HZ476" s="4"/>
      <c r="IA476" s="4"/>
      <c r="IB476" s="4"/>
      <c r="IC476" s="4"/>
      <c r="ID476" s="4"/>
      <c r="IE476" s="4"/>
      <c r="IF476" s="4"/>
      <c r="IG476" s="4"/>
      <c r="IH476" s="4"/>
      <c r="II476" s="4"/>
      <c r="IJ476" s="4"/>
      <c r="IK476" s="4"/>
      <c r="IL476" s="4"/>
      <c r="IM476" s="4"/>
      <c r="IN476" s="4"/>
      <c r="IO476" s="4"/>
      <c r="IP476" s="4"/>
      <c r="IQ476" s="4"/>
      <c r="IR476" s="4"/>
      <c r="IS476" s="4"/>
      <c r="IT476" s="4"/>
      <c r="IU476" s="4"/>
      <c r="IV476" s="4"/>
      <c r="IW476" s="4"/>
      <c r="IX476" s="4"/>
      <c r="IY476" s="4"/>
      <c r="IZ476" s="4"/>
      <c r="JA476" s="4"/>
    </row>
    <row r="477" spans="1:261" s="5" customFormat="1" ht="41.25" customHeight="1" outlineLevel="1" x14ac:dyDescent="0.4">
      <c r="A477" s="174"/>
      <c r="B477" s="170"/>
      <c r="C477" s="261"/>
      <c r="D477" s="172"/>
      <c r="E477" s="172"/>
      <c r="F477" s="166"/>
      <c r="G477" s="172"/>
      <c r="H477" s="12" t="s">
        <v>9</v>
      </c>
      <c r="I477" s="13">
        <f>SUM(K477:N477)</f>
        <v>69.400000000000006</v>
      </c>
      <c r="J477" s="13"/>
      <c r="K477" s="13"/>
      <c r="L477" s="13">
        <f>L482</f>
        <v>0</v>
      </c>
      <c r="M477" s="13">
        <f t="shared" si="68"/>
        <v>69.400000000000006</v>
      </c>
      <c r="N477" s="13">
        <f t="shared" si="68"/>
        <v>0</v>
      </c>
      <c r="O477" s="13">
        <v>69.400000000000006</v>
      </c>
      <c r="P477" s="13">
        <f t="shared" si="69"/>
        <v>100</v>
      </c>
      <c r="Q477" s="245"/>
      <c r="R477" s="163"/>
      <c r="S477" s="321"/>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c r="HC477" s="4"/>
      <c r="HD477" s="4"/>
      <c r="HE477" s="4"/>
      <c r="HF477" s="4"/>
      <c r="HG477" s="4"/>
      <c r="HH477" s="4"/>
      <c r="HI477" s="4"/>
      <c r="HJ477" s="4"/>
      <c r="HK477" s="4"/>
      <c r="HL477" s="4"/>
      <c r="HM477" s="4"/>
      <c r="HN477" s="4"/>
      <c r="HO477" s="4"/>
      <c r="HP477" s="4"/>
      <c r="HQ477" s="4"/>
      <c r="HR477" s="4"/>
      <c r="HS477" s="4"/>
      <c r="HT477" s="4"/>
      <c r="HU477" s="4"/>
      <c r="HV477" s="4"/>
      <c r="HW477" s="4"/>
      <c r="HX477" s="4"/>
      <c r="HY477" s="4"/>
      <c r="HZ477" s="4"/>
      <c r="IA477" s="4"/>
      <c r="IB477" s="4"/>
      <c r="IC477" s="4"/>
      <c r="ID477" s="4"/>
      <c r="IE477" s="4"/>
      <c r="IF477" s="4"/>
      <c r="IG477" s="4"/>
      <c r="IH477" s="4"/>
      <c r="II477" s="4"/>
      <c r="IJ477" s="4"/>
      <c r="IK477" s="4"/>
      <c r="IL477" s="4"/>
      <c r="IM477" s="4"/>
      <c r="IN477" s="4"/>
      <c r="IO477" s="4"/>
      <c r="IP477" s="4"/>
      <c r="IQ477" s="4"/>
      <c r="IR477" s="4"/>
      <c r="IS477" s="4"/>
      <c r="IT477" s="4"/>
      <c r="IU477" s="4"/>
      <c r="IV477" s="4"/>
      <c r="IW477" s="4"/>
      <c r="IX477" s="4"/>
      <c r="IY477" s="4"/>
      <c r="IZ477" s="4"/>
      <c r="JA477" s="4"/>
    </row>
    <row r="478" spans="1:261" s="5" customFormat="1" ht="41.25" customHeight="1" outlineLevel="1" x14ac:dyDescent="0.4">
      <c r="A478" s="174"/>
      <c r="B478" s="170"/>
      <c r="C478" s="261"/>
      <c r="D478" s="243"/>
      <c r="E478" s="243"/>
      <c r="F478" s="167"/>
      <c r="G478" s="243"/>
      <c r="H478" s="12" t="s">
        <v>104</v>
      </c>
      <c r="I478" s="13">
        <f>SUM(K478:N478)</f>
        <v>0</v>
      </c>
      <c r="J478" s="13"/>
      <c r="K478" s="13"/>
      <c r="L478" s="13">
        <f>L483</f>
        <v>0</v>
      </c>
      <c r="M478" s="13">
        <f t="shared" si="68"/>
        <v>0</v>
      </c>
      <c r="N478" s="13">
        <f t="shared" si="68"/>
        <v>0</v>
      </c>
      <c r="O478" s="13">
        <v>0</v>
      </c>
      <c r="P478" s="13">
        <v>0</v>
      </c>
      <c r="Q478" s="246"/>
      <c r="R478" s="163"/>
      <c r="S478" s="321"/>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s="4"/>
      <c r="HH478" s="4"/>
      <c r="HI478" s="4"/>
      <c r="HJ478" s="4"/>
      <c r="HK478" s="4"/>
      <c r="HL478" s="4"/>
      <c r="HM478" s="4"/>
      <c r="HN478" s="4"/>
      <c r="HO478" s="4"/>
      <c r="HP478" s="4"/>
      <c r="HQ478" s="4"/>
      <c r="HR478" s="4"/>
      <c r="HS478" s="4"/>
      <c r="HT478" s="4"/>
      <c r="HU478" s="4"/>
      <c r="HV478" s="4"/>
      <c r="HW478" s="4"/>
      <c r="HX478" s="4"/>
      <c r="HY478" s="4"/>
      <c r="HZ478" s="4"/>
      <c r="IA478" s="4"/>
      <c r="IB478" s="4"/>
      <c r="IC478" s="4"/>
      <c r="ID478" s="4"/>
      <c r="IE478" s="4"/>
      <c r="IF478" s="4"/>
      <c r="IG478" s="4"/>
      <c r="IH478" s="4"/>
      <c r="II478" s="4"/>
      <c r="IJ478" s="4"/>
      <c r="IK478" s="4"/>
      <c r="IL478" s="4"/>
      <c r="IM478" s="4"/>
      <c r="IN478" s="4"/>
      <c r="IO478" s="4"/>
      <c r="IP478" s="4"/>
      <c r="IQ478" s="4"/>
      <c r="IR478" s="4"/>
      <c r="IS478" s="4"/>
      <c r="IT478" s="4"/>
      <c r="IU478" s="4"/>
      <c r="IV478" s="4"/>
      <c r="IW478" s="4"/>
      <c r="IX478" s="4"/>
      <c r="IY478" s="4"/>
      <c r="IZ478" s="4"/>
      <c r="JA478" s="4"/>
    </row>
    <row r="479" spans="1:261" s="5" customFormat="1" ht="41.25" customHeight="1" outlineLevel="1" x14ac:dyDescent="0.4">
      <c r="A479" s="260"/>
      <c r="B479" s="262" t="s">
        <v>66</v>
      </c>
      <c r="C479" s="261"/>
      <c r="D479" s="172">
        <v>43831</v>
      </c>
      <c r="E479" s="172">
        <v>44317</v>
      </c>
      <c r="F479" s="172">
        <v>43831</v>
      </c>
      <c r="G479" s="172">
        <v>44454</v>
      </c>
      <c r="H479" s="12" t="s">
        <v>6</v>
      </c>
      <c r="I479" s="13">
        <f>SUM(I480:I483)</f>
        <v>6932</v>
      </c>
      <c r="J479" s="13">
        <f t="shared" ref="J479:O479" si="70">SUM(J480:J483)</f>
        <v>0</v>
      </c>
      <c r="K479" s="13">
        <f t="shared" si="70"/>
        <v>0</v>
      </c>
      <c r="L479" s="13">
        <f t="shared" si="70"/>
        <v>0</v>
      </c>
      <c r="M479" s="13">
        <f t="shared" si="70"/>
        <v>6932</v>
      </c>
      <c r="N479" s="13">
        <f t="shared" si="70"/>
        <v>0</v>
      </c>
      <c r="O479" s="13">
        <f t="shared" si="70"/>
        <v>6932</v>
      </c>
      <c r="P479" s="13">
        <f t="shared" si="69"/>
        <v>100</v>
      </c>
      <c r="Q479" s="213" t="s">
        <v>770</v>
      </c>
      <c r="R479" s="163"/>
      <c r="S479" s="321"/>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s="4"/>
      <c r="HH479" s="4"/>
      <c r="HI479" s="4"/>
      <c r="HJ479" s="4"/>
      <c r="HK479" s="4"/>
      <c r="HL479" s="4"/>
      <c r="HM479" s="4"/>
      <c r="HN479" s="4"/>
      <c r="HO479" s="4"/>
      <c r="HP479" s="4"/>
      <c r="HQ479" s="4"/>
      <c r="HR479" s="4"/>
      <c r="HS479" s="4"/>
      <c r="HT479" s="4"/>
      <c r="HU479" s="4"/>
      <c r="HV479" s="4"/>
      <c r="HW479" s="4"/>
      <c r="HX479" s="4"/>
      <c r="HY479" s="4"/>
      <c r="HZ479" s="4"/>
      <c r="IA479" s="4"/>
      <c r="IB479" s="4"/>
      <c r="IC479" s="4"/>
      <c r="ID479" s="4"/>
      <c r="IE479" s="4"/>
      <c r="IF479" s="4"/>
      <c r="IG479" s="4"/>
      <c r="IH479" s="4"/>
      <c r="II479" s="4"/>
      <c r="IJ479" s="4"/>
      <c r="IK479" s="4"/>
      <c r="IL479" s="4"/>
      <c r="IM479" s="4"/>
      <c r="IN479" s="4"/>
      <c r="IO479" s="4"/>
      <c r="IP479" s="4"/>
      <c r="IQ479" s="4"/>
      <c r="IR479" s="4"/>
      <c r="IS479" s="4"/>
      <c r="IT479" s="4"/>
      <c r="IU479" s="4"/>
      <c r="IV479" s="4"/>
      <c r="IW479" s="4"/>
      <c r="IX479" s="4"/>
      <c r="IY479" s="4"/>
      <c r="IZ479" s="4"/>
      <c r="JA479" s="4"/>
    </row>
    <row r="480" spans="1:261" s="5" customFormat="1" ht="41.25" customHeight="1" outlineLevel="1" x14ac:dyDescent="0.4">
      <c r="A480" s="260"/>
      <c r="B480" s="257"/>
      <c r="C480" s="261"/>
      <c r="D480" s="172"/>
      <c r="E480" s="172"/>
      <c r="F480" s="172"/>
      <c r="G480" s="172"/>
      <c r="H480" s="12" t="s">
        <v>7</v>
      </c>
      <c r="I480" s="13">
        <f>SUM(K480:N480)</f>
        <v>0</v>
      </c>
      <c r="J480" s="13"/>
      <c r="K480" s="13"/>
      <c r="L480" s="13">
        <v>0</v>
      </c>
      <c r="M480" s="13">
        <v>0</v>
      </c>
      <c r="N480" s="13">
        <v>0</v>
      </c>
      <c r="O480" s="13">
        <v>0</v>
      </c>
      <c r="P480" s="13">
        <v>0</v>
      </c>
      <c r="Q480" s="214"/>
      <c r="R480" s="163"/>
      <c r="S480" s="321"/>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s="4"/>
      <c r="HH480" s="4"/>
      <c r="HI480" s="4"/>
      <c r="HJ480" s="4"/>
      <c r="HK480" s="4"/>
      <c r="HL480" s="4"/>
      <c r="HM480" s="4"/>
      <c r="HN480" s="4"/>
      <c r="HO480" s="4"/>
      <c r="HP480" s="4"/>
      <c r="HQ480" s="4"/>
      <c r="HR480" s="4"/>
      <c r="HS480" s="4"/>
      <c r="HT480" s="4"/>
      <c r="HU480" s="4"/>
      <c r="HV480" s="4"/>
      <c r="HW480" s="4"/>
      <c r="HX480" s="4"/>
      <c r="HY480" s="4"/>
      <c r="HZ480" s="4"/>
      <c r="IA480" s="4"/>
      <c r="IB480" s="4"/>
      <c r="IC480" s="4"/>
      <c r="ID480" s="4"/>
      <c r="IE480" s="4"/>
      <c r="IF480" s="4"/>
      <c r="IG480" s="4"/>
      <c r="IH480" s="4"/>
      <c r="II480" s="4"/>
      <c r="IJ480" s="4"/>
      <c r="IK480" s="4"/>
      <c r="IL480" s="4"/>
      <c r="IM480" s="4"/>
      <c r="IN480" s="4"/>
      <c r="IO480" s="4"/>
      <c r="IP480" s="4"/>
      <c r="IQ480" s="4"/>
      <c r="IR480" s="4"/>
      <c r="IS480" s="4"/>
      <c r="IT480" s="4"/>
      <c r="IU480" s="4"/>
      <c r="IV480" s="4"/>
      <c r="IW480" s="4"/>
      <c r="IX480" s="4"/>
      <c r="IY480" s="4"/>
      <c r="IZ480" s="4"/>
      <c r="JA480" s="4"/>
    </row>
    <row r="481" spans="1:261" s="5" customFormat="1" ht="41.25" customHeight="1" outlineLevel="1" x14ac:dyDescent="0.4">
      <c r="A481" s="260"/>
      <c r="B481" s="257"/>
      <c r="C481" s="261"/>
      <c r="D481" s="172"/>
      <c r="E481" s="172"/>
      <c r="F481" s="172"/>
      <c r="G481" s="172"/>
      <c r="H481" s="12" t="s">
        <v>8</v>
      </c>
      <c r="I481" s="13">
        <f>SUM(K481:N481)</f>
        <v>6862.6</v>
      </c>
      <c r="J481" s="13"/>
      <c r="K481" s="13"/>
      <c r="L481" s="13">
        <v>0</v>
      </c>
      <c r="M481" s="13">
        <v>6862.6</v>
      </c>
      <c r="N481" s="13">
        <v>0</v>
      </c>
      <c r="O481" s="13">
        <v>6862.6</v>
      </c>
      <c r="P481" s="13">
        <f t="shared" si="69"/>
        <v>100</v>
      </c>
      <c r="Q481" s="214"/>
      <c r="R481" s="163"/>
      <c r="S481" s="321"/>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s="4"/>
      <c r="HH481" s="4"/>
      <c r="HI481" s="4"/>
      <c r="HJ481" s="4"/>
      <c r="HK481" s="4"/>
      <c r="HL481" s="4"/>
      <c r="HM481" s="4"/>
      <c r="HN481" s="4"/>
      <c r="HO481" s="4"/>
      <c r="HP481" s="4"/>
      <c r="HQ481" s="4"/>
      <c r="HR481" s="4"/>
      <c r="HS481" s="4"/>
      <c r="HT481" s="4"/>
      <c r="HU481" s="4"/>
      <c r="HV481" s="4"/>
      <c r="HW481" s="4"/>
      <c r="HX481" s="4"/>
      <c r="HY481" s="4"/>
      <c r="HZ481" s="4"/>
      <c r="IA481" s="4"/>
      <c r="IB481" s="4"/>
      <c r="IC481" s="4"/>
      <c r="ID481" s="4"/>
      <c r="IE481" s="4"/>
      <c r="IF481" s="4"/>
      <c r="IG481" s="4"/>
      <c r="IH481" s="4"/>
      <c r="II481" s="4"/>
      <c r="IJ481" s="4"/>
      <c r="IK481" s="4"/>
      <c r="IL481" s="4"/>
      <c r="IM481" s="4"/>
      <c r="IN481" s="4"/>
      <c r="IO481" s="4"/>
      <c r="IP481" s="4"/>
      <c r="IQ481" s="4"/>
      <c r="IR481" s="4"/>
      <c r="IS481" s="4"/>
      <c r="IT481" s="4"/>
      <c r="IU481" s="4"/>
      <c r="IV481" s="4"/>
      <c r="IW481" s="4"/>
      <c r="IX481" s="4"/>
      <c r="IY481" s="4"/>
      <c r="IZ481" s="4"/>
      <c r="JA481" s="4"/>
    </row>
    <row r="482" spans="1:261" s="5" customFormat="1" ht="41.25" customHeight="1" outlineLevel="1" x14ac:dyDescent="0.4">
      <c r="A482" s="260"/>
      <c r="B482" s="258"/>
      <c r="C482" s="261"/>
      <c r="D482" s="172"/>
      <c r="E482" s="172"/>
      <c r="F482" s="172"/>
      <c r="G482" s="172"/>
      <c r="H482" s="12" t="s">
        <v>9</v>
      </c>
      <c r="I482" s="13">
        <f>SUM(K482:N482)</f>
        <v>69.400000000000006</v>
      </c>
      <c r="J482" s="13"/>
      <c r="K482" s="13"/>
      <c r="L482" s="13">
        <v>0</v>
      </c>
      <c r="M482" s="13">
        <v>69.400000000000006</v>
      </c>
      <c r="N482" s="13">
        <v>0</v>
      </c>
      <c r="O482" s="13">
        <v>69.400000000000006</v>
      </c>
      <c r="P482" s="13">
        <f t="shared" si="69"/>
        <v>100</v>
      </c>
      <c r="Q482" s="214"/>
      <c r="R482" s="163"/>
      <c r="S482" s="321"/>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s="4"/>
      <c r="HH482" s="4"/>
      <c r="HI482" s="4"/>
      <c r="HJ482" s="4"/>
      <c r="HK482" s="4"/>
      <c r="HL482" s="4"/>
      <c r="HM482" s="4"/>
      <c r="HN482" s="4"/>
      <c r="HO482" s="4"/>
      <c r="HP482" s="4"/>
      <c r="HQ482" s="4"/>
      <c r="HR482" s="4"/>
      <c r="HS482" s="4"/>
      <c r="HT482" s="4"/>
      <c r="HU482" s="4"/>
      <c r="HV482" s="4"/>
      <c r="HW482" s="4"/>
      <c r="HX482" s="4"/>
      <c r="HY482" s="4"/>
      <c r="HZ482" s="4"/>
      <c r="IA482" s="4"/>
      <c r="IB482" s="4"/>
      <c r="IC482" s="4"/>
      <c r="ID482" s="4"/>
      <c r="IE482" s="4"/>
      <c r="IF482" s="4"/>
      <c r="IG482" s="4"/>
      <c r="IH482" s="4"/>
      <c r="II482" s="4"/>
      <c r="IJ482" s="4"/>
      <c r="IK482" s="4"/>
      <c r="IL482" s="4"/>
      <c r="IM482" s="4"/>
      <c r="IN482" s="4"/>
      <c r="IO482" s="4"/>
      <c r="IP482" s="4"/>
      <c r="IQ482" s="4"/>
      <c r="IR482" s="4"/>
      <c r="IS482" s="4"/>
      <c r="IT482" s="4"/>
      <c r="IU482" s="4"/>
      <c r="IV482" s="4"/>
      <c r="IW482" s="4"/>
      <c r="IX482" s="4"/>
      <c r="IY482" s="4"/>
      <c r="IZ482" s="4"/>
      <c r="JA482" s="4"/>
    </row>
    <row r="483" spans="1:261" s="5" customFormat="1" ht="41.25" customHeight="1" outlineLevel="1" x14ac:dyDescent="0.4">
      <c r="A483" s="260"/>
      <c r="B483" s="258"/>
      <c r="C483" s="261"/>
      <c r="D483" s="243"/>
      <c r="E483" s="243"/>
      <c r="F483" s="243"/>
      <c r="G483" s="243"/>
      <c r="H483" s="12" t="s">
        <v>104</v>
      </c>
      <c r="I483" s="13">
        <f>SUM(K483:N483)</f>
        <v>0</v>
      </c>
      <c r="J483" s="13"/>
      <c r="K483" s="13"/>
      <c r="L483" s="13">
        <v>0</v>
      </c>
      <c r="M483" s="13">
        <v>0</v>
      </c>
      <c r="N483" s="13">
        <v>0</v>
      </c>
      <c r="O483" s="13">
        <v>0</v>
      </c>
      <c r="P483" s="13">
        <v>0</v>
      </c>
      <c r="Q483" s="250"/>
      <c r="R483" s="164"/>
      <c r="S483" s="321"/>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c r="HC483" s="4"/>
      <c r="HD483" s="4"/>
      <c r="HE483" s="4"/>
      <c r="HF483" s="4"/>
      <c r="HG483" s="4"/>
      <c r="HH483" s="4"/>
      <c r="HI483" s="4"/>
      <c r="HJ483" s="4"/>
      <c r="HK483" s="4"/>
      <c r="HL483" s="4"/>
      <c r="HM483" s="4"/>
      <c r="HN483" s="4"/>
      <c r="HO483" s="4"/>
      <c r="HP483" s="4"/>
      <c r="HQ483" s="4"/>
      <c r="HR483" s="4"/>
      <c r="HS483" s="4"/>
      <c r="HT483" s="4"/>
      <c r="HU483" s="4"/>
      <c r="HV483" s="4"/>
      <c r="HW483" s="4"/>
      <c r="HX483" s="4"/>
      <c r="HY483" s="4"/>
      <c r="HZ483" s="4"/>
      <c r="IA483" s="4"/>
      <c r="IB483" s="4"/>
      <c r="IC483" s="4"/>
      <c r="ID483" s="4"/>
      <c r="IE483" s="4"/>
      <c r="IF483" s="4"/>
      <c r="IG483" s="4"/>
      <c r="IH483" s="4"/>
      <c r="II483" s="4"/>
      <c r="IJ483" s="4"/>
      <c r="IK483" s="4"/>
      <c r="IL483" s="4"/>
      <c r="IM483" s="4"/>
      <c r="IN483" s="4"/>
      <c r="IO483" s="4"/>
      <c r="IP483" s="4"/>
      <c r="IQ483" s="4"/>
      <c r="IR483" s="4"/>
      <c r="IS483" s="4"/>
      <c r="IT483" s="4"/>
      <c r="IU483" s="4"/>
      <c r="IV483" s="4"/>
      <c r="IW483" s="4"/>
      <c r="IX483" s="4"/>
      <c r="IY483" s="4"/>
      <c r="IZ483" s="4"/>
      <c r="JA483" s="4"/>
    </row>
    <row r="484" spans="1:261" s="5" customFormat="1" ht="41.25" customHeight="1" outlineLevel="1" x14ac:dyDescent="0.4">
      <c r="A484" s="60" t="s">
        <v>434</v>
      </c>
      <c r="B484" s="251" t="s">
        <v>182</v>
      </c>
      <c r="C484" s="117" t="s">
        <v>336</v>
      </c>
      <c r="D484" s="254">
        <v>43831</v>
      </c>
      <c r="E484" s="172">
        <v>44926</v>
      </c>
      <c r="F484" s="165">
        <v>44652</v>
      </c>
      <c r="G484" s="172">
        <v>44926</v>
      </c>
      <c r="H484" s="12" t="s">
        <v>6</v>
      </c>
      <c r="I484" s="13">
        <f>SUM(I485:I488)</f>
        <v>4950</v>
      </c>
      <c r="J484" s="13">
        <f t="shared" ref="J484:O484" si="71">SUM(J485:J488)</f>
        <v>0</v>
      </c>
      <c r="K484" s="13">
        <f t="shared" si="71"/>
        <v>0</v>
      </c>
      <c r="L484" s="13">
        <f t="shared" si="71"/>
        <v>0</v>
      </c>
      <c r="M484" s="13">
        <f t="shared" si="71"/>
        <v>4950</v>
      </c>
      <c r="N484" s="13">
        <f t="shared" si="71"/>
        <v>0</v>
      </c>
      <c r="O484" s="13">
        <f t="shared" si="71"/>
        <v>4950</v>
      </c>
      <c r="P484" s="13">
        <f t="shared" si="69"/>
        <v>100</v>
      </c>
      <c r="Q484" s="244"/>
      <c r="R484" s="162" t="s">
        <v>730</v>
      </c>
      <c r="S484" s="321"/>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c r="HC484" s="4"/>
      <c r="HD484" s="4"/>
      <c r="HE484" s="4"/>
      <c r="HF484" s="4"/>
      <c r="HG484" s="4"/>
      <c r="HH484" s="4"/>
      <c r="HI484" s="4"/>
      <c r="HJ484" s="4"/>
      <c r="HK484" s="4"/>
      <c r="HL484" s="4"/>
      <c r="HM484" s="4"/>
      <c r="HN484" s="4"/>
      <c r="HO484" s="4"/>
      <c r="HP484" s="4"/>
      <c r="HQ484" s="4"/>
      <c r="HR484" s="4"/>
      <c r="HS484" s="4"/>
      <c r="HT484" s="4"/>
      <c r="HU484" s="4"/>
      <c r="HV484" s="4"/>
      <c r="HW484" s="4"/>
      <c r="HX484" s="4"/>
      <c r="HY484" s="4"/>
      <c r="HZ484" s="4"/>
      <c r="IA484" s="4"/>
      <c r="IB484" s="4"/>
      <c r="IC484" s="4"/>
      <c r="ID484" s="4"/>
      <c r="IE484" s="4"/>
      <c r="IF484" s="4"/>
      <c r="IG484" s="4"/>
      <c r="IH484" s="4"/>
      <c r="II484" s="4"/>
      <c r="IJ484" s="4"/>
      <c r="IK484" s="4"/>
      <c r="IL484" s="4"/>
      <c r="IM484" s="4"/>
      <c r="IN484" s="4"/>
      <c r="IO484" s="4"/>
      <c r="IP484" s="4"/>
      <c r="IQ484" s="4"/>
      <c r="IR484" s="4"/>
      <c r="IS484" s="4"/>
      <c r="IT484" s="4"/>
      <c r="IU484" s="4"/>
      <c r="IV484" s="4"/>
      <c r="IW484" s="4"/>
      <c r="IX484" s="4"/>
      <c r="IY484" s="4"/>
      <c r="IZ484" s="4"/>
      <c r="JA484" s="4"/>
    </row>
    <row r="485" spans="1:261" s="5" customFormat="1" ht="41.25" customHeight="1" outlineLevel="1" x14ac:dyDescent="0.4">
      <c r="A485" s="32"/>
      <c r="B485" s="252"/>
      <c r="C485" s="61"/>
      <c r="D485" s="254"/>
      <c r="E485" s="172"/>
      <c r="F485" s="166"/>
      <c r="G485" s="172"/>
      <c r="H485" s="12" t="s">
        <v>7</v>
      </c>
      <c r="I485" s="13">
        <f>SUM(K485:N485)</f>
        <v>0</v>
      </c>
      <c r="J485" s="13"/>
      <c r="K485" s="13"/>
      <c r="L485" s="13">
        <f>L490</f>
        <v>0</v>
      </c>
      <c r="M485" s="13">
        <f t="shared" ref="M485:N488" si="72">M490</f>
        <v>0</v>
      </c>
      <c r="N485" s="13">
        <f t="shared" si="72"/>
        <v>0</v>
      </c>
      <c r="O485" s="13">
        <v>0</v>
      </c>
      <c r="P485" s="13">
        <v>0</v>
      </c>
      <c r="Q485" s="245"/>
      <c r="R485" s="163"/>
      <c r="S485" s="321"/>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s="4"/>
      <c r="HH485" s="4"/>
      <c r="HI485" s="4"/>
      <c r="HJ485" s="4"/>
      <c r="HK485" s="4"/>
      <c r="HL485" s="4"/>
      <c r="HM485" s="4"/>
      <c r="HN485" s="4"/>
      <c r="HO485" s="4"/>
      <c r="HP485" s="4"/>
      <c r="HQ485" s="4"/>
      <c r="HR485" s="4"/>
      <c r="HS485" s="4"/>
      <c r="HT485" s="4"/>
      <c r="HU485" s="4"/>
      <c r="HV485" s="4"/>
      <c r="HW485" s="4"/>
      <c r="HX485" s="4"/>
      <c r="HY485" s="4"/>
      <c r="HZ485" s="4"/>
      <c r="IA485" s="4"/>
      <c r="IB485" s="4"/>
      <c r="IC485" s="4"/>
      <c r="ID485" s="4"/>
      <c r="IE485" s="4"/>
      <c r="IF485" s="4"/>
      <c r="IG485" s="4"/>
      <c r="IH485" s="4"/>
      <c r="II485" s="4"/>
      <c r="IJ485" s="4"/>
      <c r="IK485" s="4"/>
      <c r="IL485" s="4"/>
      <c r="IM485" s="4"/>
      <c r="IN485" s="4"/>
      <c r="IO485" s="4"/>
      <c r="IP485" s="4"/>
      <c r="IQ485" s="4"/>
      <c r="IR485" s="4"/>
      <c r="IS485" s="4"/>
      <c r="IT485" s="4"/>
      <c r="IU485" s="4"/>
      <c r="IV485" s="4"/>
      <c r="IW485" s="4"/>
      <c r="IX485" s="4"/>
      <c r="IY485" s="4"/>
      <c r="IZ485" s="4"/>
      <c r="JA485" s="4"/>
    </row>
    <row r="486" spans="1:261" s="5" customFormat="1" ht="41.25" customHeight="1" outlineLevel="1" x14ac:dyDescent="0.4">
      <c r="A486" s="32"/>
      <c r="B486" s="252"/>
      <c r="C486" s="61"/>
      <c r="D486" s="254"/>
      <c r="E486" s="172"/>
      <c r="F486" s="166"/>
      <c r="G486" s="172"/>
      <c r="H486" s="12" t="s">
        <v>8</v>
      </c>
      <c r="I486" s="13">
        <f>SUM(K486:N486)</f>
        <v>4900.5</v>
      </c>
      <c r="J486" s="13"/>
      <c r="K486" s="13"/>
      <c r="L486" s="13">
        <f>L491</f>
        <v>0</v>
      </c>
      <c r="M486" s="13">
        <f t="shared" si="72"/>
        <v>4900.5</v>
      </c>
      <c r="N486" s="13">
        <f t="shared" si="72"/>
        <v>0</v>
      </c>
      <c r="O486" s="13">
        <v>4900.5</v>
      </c>
      <c r="P486" s="13">
        <f t="shared" si="69"/>
        <v>100</v>
      </c>
      <c r="Q486" s="245"/>
      <c r="R486" s="163"/>
      <c r="S486" s="321"/>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c r="HC486" s="4"/>
      <c r="HD486" s="4"/>
      <c r="HE486" s="4"/>
      <c r="HF486" s="4"/>
      <c r="HG486" s="4"/>
      <c r="HH486" s="4"/>
      <c r="HI486" s="4"/>
      <c r="HJ486" s="4"/>
      <c r="HK486" s="4"/>
      <c r="HL486" s="4"/>
      <c r="HM486" s="4"/>
      <c r="HN486" s="4"/>
      <c r="HO486" s="4"/>
      <c r="HP486" s="4"/>
      <c r="HQ486" s="4"/>
      <c r="HR486" s="4"/>
      <c r="HS486" s="4"/>
      <c r="HT486" s="4"/>
      <c r="HU486" s="4"/>
      <c r="HV486" s="4"/>
      <c r="HW486" s="4"/>
      <c r="HX486" s="4"/>
      <c r="HY486" s="4"/>
      <c r="HZ486" s="4"/>
      <c r="IA486" s="4"/>
      <c r="IB486" s="4"/>
      <c r="IC486" s="4"/>
      <c r="ID486" s="4"/>
      <c r="IE486" s="4"/>
      <c r="IF486" s="4"/>
      <c r="IG486" s="4"/>
      <c r="IH486" s="4"/>
      <c r="II486" s="4"/>
      <c r="IJ486" s="4"/>
      <c r="IK486" s="4"/>
      <c r="IL486" s="4"/>
      <c r="IM486" s="4"/>
      <c r="IN486" s="4"/>
      <c r="IO486" s="4"/>
      <c r="IP486" s="4"/>
      <c r="IQ486" s="4"/>
      <c r="IR486" s="4"/>
      <c r="IS486" s="4"/>
      <c r="IT486" s="4"/>
      <c r="IU486" s="4"/>
      <c r="IV486" s="4"/>
      <c r="IW486" s="4"/>
      <c r="IX486" s="4"/>
      <c r="IY486" s="4"/>
      <c r="IZ486" s="4"/>
      <c r="JA486" s="4"/>
    </row>
    <row r="487" spans="1:261" s="5" customFormat="1" ht="41.25" customHeight="1" outlineLevel="1" x14ac:dyDescent="0.4">
      <c r="A487" s="32"/>
      <c r="B487" s="252"/>
      <c r="C487" s="61"/>
      <c r="D487" s="254"/>
      <c r="E487" s="172"/>
      <c r="F487" s="166"/>
      <c r="G487" s="172"/>
      <c r="H487" s="12" t="s">
        <v>9</v>
      </c>
      <c r="I487" s="13">
        <f>SUM(K487:N487)</f>
        <v>49.5</v>
      </c>
      <c r="J487" s="13"/>
      <c r="K487" s="13"/>
      <c r="L487" s="13">
        <f>L492</f>
        <v>0</v>
      </c>
      <c r="M487" s="13">
        <f t="shared" si="72"/>
        <v>49.5</v>
      </c>
      <c r="N487" s="13">
        <f t="shared" si="72"/>
        <v>0</v>
      </c>
      <c r="O487" s="13">
        <v>49.5</v>
      </c>
      <c r="P487" s="13">
        <f t="shared" si="69"/>
        <v>100</v>
      </c>
      <c r="Q487" s="245"/>
      <c r="R487" s="163"/>
      <c r="S487" s="321"/>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c r="HC487" s="4"/>
      <c r="HD487" s="4"/>
      <c r="HE487" s="4"/>
      <c r="HF487" s="4"/>
      <c r="HG487" s="4"/>
      <c r="HH487" s="4"/>
      <c r="HI487" s="4"/>
      <c r="HJ487" s="4"/>
      <c r="HK487" s="4"/>
      <c r="HL487" s="4"/>
      <c r="HM487" s="4"/>
      <c r="HN487" s="4"/>
      <c r="HO487" s="4"/>
      <c r="HP487" s="4"/>
      <c r="HQ487" s="4"/>
      <c r="HR487" s="4"/>
      <c r="HS487" s="4"/>
      <c r="HT487" s="4"/>
      <c r="HU487" s="4"/>
      <c r="HV487" s="4"/>
      <c r="HW487" s="4"/>
      <c r="HX487" s="4"/>
      <c r="HY487" s="4"/>
      <c r="HZ487" s="4"/>
      <c r="IA487" s="4"/>
      <c r="IB487" s="4"/>
      <c r="IC487" s="4"/>
      <c r="ID487" s="4"/>
      <c r="IE487" s="4"/>
      <c r="IF487" s="4"/>
      <c r="IG487" s="4"/>
      <c r="IH487" s="4"/>
      <c r="II487" s="4"/>
      <c r="IJ487" s="4"/>
      <c r="IK487" s="4"/>
      <c r="IL487" s="4"/>
      <c r="IM487" s="4"/>
      <c r="IN487" s="4"/>
      <c r="IO487" s="4"/>
      <c r="IP487" s="4"/>
      <c r="IQ487" s="4"/>
      <c r="IR487" s="4"/>
      <c r="IS487" s="4"/>
      <c r="IT487" s="4"/>
      <c r="IU487" s="4"/>
      <c r="IV487" s="4"/>
      <c r="IW487" s="4"/>
      <c r="IX487" s="4"/>
      <c r="IY487" s="4"/>
      <c r="IZ487" s="4"/>
      <c r="JA487" s="4"/>
    </row>
    <row r="488" spans="1:261" s="5" customFormat="1" ht="41.25" customHeight="1" outlineLevel="1" x14ac:dyDescent="0.4">
      <c r="A488" s="62"/>
      <c r="B488" s="253"/>
      <c r="C488" s="63"/>
      <c r="D488" s="255"/>
      <c r="E488" s="243"/>
      <c r="F488" s="167"/>
      <c r="G488" s="243"/>
      <c r="H488" s="12" t="s">
        <v>104</v>
      </c>
      <c r="I488" s="13">
        <f>SUM(K488:N488)</f>
        <v>0</v>
      </c>
      <c r="J488" s="13"/>
      <c r="K488" s="13"/>
      <c r="L488" s="13">
        <f>L493</f>
        <v>0</v>
      </c>
      <c r="M488" s="13">
        <f t="shared" si="72"/>
        <v>0</v>
      </c>
      <c r="N488" s="13">
        <f t="shared" si="72"/>
        <v>0</v>
      </c>
      <c r="O488" s="13">
        <v>0</v>
      </c>
      <c r="P488" s="13">
        <v>0</v>
      </c>
      <c r="Q488" s="246"/>
      <c r="R488" s="163"/>
      <c r="S488" s="321"/>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c r="HC488" s="4"/>
      <c r="HD488" s="4"/>
      <c r="HE488" s="4"/>
      <c r="HF488" s="4"/>
      <c r="HG488" s="4"/>
      <c r="HH488" s="4"/>
      <c r="HI488" s="4"/>
      <c r="HJ488" s="4"/>
      <c r="HK488" s="4"/>
      <c r="HL488" s="4"/>
      <c r="HM488" s="4"/>
      <c r="HN488" s="4"/>
      <c r="HO488" s="4"/>
      <c r="HP488" s="4"/>
      <c r="HQ488" s="4"/>
      <c r="HR488" s="4"/>
      <c r="HS488" s="4"/>
      <c r="HT488" s="4"/>
      <c r="HU488" s="4"/>
      <c r="HV488" s="4"/>
      <c r="HW488" s="4"/>
      <c r="HX488" s="4"/>
      <c r="HY488" s="4"/>
      <c r="HZ488" s="4"/>
      <c r="IA488" s="4"/>
      <c r="IB488" s="4"/>
      <c r="IC488" s="4"/>
      <c r="ID488" s="4"/>
      <c r="IE488" s="4"/>
      <c r="IF488" s="4"/>
      <c r="IG488" s="4"/>
      <c r="IH488" s="4"/>
      <c r="II488" s="4"/>
      <c r="IJ488" s="4"/>
      <c r="IK488" s="4"/>
      <c r="IL488" s="4"/>
      <c r="IM488" s="4"/>
      <c r="IN488" s="4"/>
      <c r="IO488" s="4"/>
      <c r="IP488" s="4"/>
      <c r="IQ488" s="4"/>
      <c r="IR488" s="4"/>
      <c r="IS488" s="4"/>
      <c r="IT488" s="4"/>
      <c r="IU488" s="4"/>
      <c r="IV488" s="4"/>
      <c r="IW488" s="4"/>
      <c r="IX488" s="4"/>
      <c r="IY488" s="4"/>
      <c r="IZ488" s="4"/>
      <c r="JA488" s="4"/>
    </row>
    <row r="489" spans="1:261" s="5" customFormat="1" ht="30.6" customHeight="1" outlineLevel="1" x14ac:dyDescent="0.4">
      <c r="A489" s="141"/>
      <c r="B489" s="256" t="s">
        <v>66</v>
      </c>
      <c r="C489" s="61"/>
      <c r="D489" s="172">
        <v>43831</v>
      </c>
      <c r="E489" s="172">
        <v>44317</v>
      </c>
      <c r="F489" s="172">
        <v>43831</v>
      </c>
      <c r="G489" s="172">
        <v>44317</v>
      </c>
      <c r="H489" s="12" t="s">
        <v>6</v>
      </c>
      <c r="I489" s="13">
        <f>SUM(I490:I493)</f>
        <v>4950</v>
      </c>
      <c r="J489" s="13">
        <f t="shared" ref="J489:O489" si="73">SUM(J490:J493)</f>
        <v>0</v>
      </c>
      <c r="K489" s="13">
        <f t="shared" si="73"/>
        <v>0</v>
      </c>
      <c r="L489" s="13">
        <f t="shared" si="73"/>
        <v>0</v>
      </c>
      <c r="M489" s="13">
        <f t="shared" si="73"/>
        <v>4950</v>
      </c>
      <c r="N489" s="13">
        <f t="shared" si="73"/>
        <v>0</v>
      </c>
      <c r="O489" s="13">
        <f t="shared" si="73"/>
        <v>4950</v>
      </c>
      <c r="P489" s="13">
        <f t="shared" si="69"/>
        <v>100</v>
      </c>
      <c r="Q489" s="213" t="s">
        <v>779</v>
      </c>
      <c r="R489" s="163"/>
      <c r="S489" s="321"/>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c r="HC489" s="4"/>
      <c r="HD489" s="4"/>
      <c r="HE489" s="4"/>
      <c r="HF489" s="4"/>
      <c r="HG489" s="4"/>
      <c r="HH489" s="4"/>
      <c r="HI489" s="4"/>
      <c r="HJ489" s="4"/>
      <c r="HK489" s="4"/>
      <c r="HL489" s="4"/>
      <c r="HM489" s="4"/>
      <c r="HN489" s="4"/>
      <c r="HO489" s="4"/>
      <c r="HP489" s="4"/>
      <c r="HQ489" s="4"/>
      <c r="HR489" s="4"/>
      <c r="HS489" s="4"/>
      <c r="HT489" s="4"/>
      <c r="HU489" s="4"/>
      <c r="HV489" s="4"/>
      <c r="HW489" s="4"/>
      <c r="HX489" s="4"/>
      <c r="HY489" s="4"/>
      <c r="HZ489" s="4"/>
      <c r="IA489" s="4"/>
      <c r="IB489" s="4"/>
      <c r="IC489" s="4"/>
      <c r="ID489" s="4"/>
      <c r="IE489" s="4"/>
      <c r="IF489" s="4"/>
      <c r="IG489" s="4"/>
      <c r="IH489" s="4"/>
      <c r="II489" s="4"/>
      <c r="IJ489" s="4"/>
      <c r="IK489" s="4"/>
      <c r="IL489" s="4"/>
      <c r="IM489" s="4"/>
      <c r="IN489" s="4"/>
      <c r="IO489" s="4"/>
      <c r="IP489" s="4"/>
      <c r="IQ489" s="4"/>
      <c r="IR489" s="4"/>
      <c r="IS489" s="4"/>
      <c r="IT489" s="4"/>
      <c r="IU489" s="4"/>
      <c r="IV489" s="4"/>
      <c r="IW489" s="4"/>
      <c r="IX489" s="4"/>
      <c r="IY489" s="4"/>
      <c r="IZ489" s="4"/>
      <c r="JA489" s="4"/>
    </row>
    <row r="490" spans="1:261" s="5" customFormat="1" ht="28.2" customHeight="1" outlineLevel="1" x14ac:dyDescent="0.4">
      <c r="A490" s="141"/>
      <c r="B490" s="257"/>
      <c r="C490" s="61"/>
      <c r="D490" s="172"/>
      <c r="E490" s="172"/>
      <c r="F490" s="172"/>
      <c r="G490" s="172"/>
      <c r="H490" s="12" t="s">
        <v>7</v>
      </c>
      <c r="I490" s="13">
        <f>SUM(K490:N490)</f>
        <v>0</v>
      </c>
      <c r="J490" s="13"/>
      <c r="K490" s="13"/>
      <c r="L490" s="13">
        <v>0</v>
      </c>
      <c r="M490" s="13">
        <v>0</v>
      </c>
      <c r="N490" s="13">
        <v>0</v>
      </c>
      <c r="O490" s="13">
        <v>0</v>
      </c>
      <c r="P490" s="13">
        <v>0</v>
      </c>
      <c r="Q490" s="214"/>
      <c r="R490" s="163"/>
      <c r="S490" s="321"/>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c r="HC490" s="4"/>
      <c r="HD490" s="4"/>
      <c r="HE490" s="4"/>
      <c r="HF490" s="4"/>
      <c r="HG490" s="4"/>
      <c r="HH490" s="4"/>
      <c r="HI490" s="4"/>
      <c r="HJ490" s="4"/>
      <c r="HK490" s="4"/>
      <c r="HL490" s="4"/>
      <c r="HM490" s="4"/>
      <c r="HN490" s="4"/>
      <c r="HO490" s="4"/>
      <c r="HP490" s="4"/>
      <c r="HQ490" s="4"/>
      <c r="HR490" s="4"/>
      <c r="HS490" s="4"/>
      <c r="HT490" s="4"/>
      <c r="HU490" s="4"/>
      <c r="HV490" s="4"/>
      <c r="HW490" s="4"/>
      <c r="HX490" s="4"/>
      <c r="HY490" s="4"/>
      <c r="HZ490" s="4"/>
      <c r="IA490" s="4"/>
      <c r="IB490" s="4"/>
      <c r="IC490" s="4"/>
      <c r="ID490" s="4"/>
      <c r="IE490" s="4"/>
      <c r="IF490" s="4"/>
      <c r="IG490" s="4"/>
      <c r="IH490" s="4"/>
      <c r="II490" s="4"/>
      <c r="IJ490" s="4"/>
      <c r="IK490" s="4"/>
      <c r="IL490" s="4"/>
      <c r="IM490" s="4"/>
      <c r="IN490" s="4"/>
      <c r="IO490" s="4"/>
      <c r="IP490" s="4"/>
      <c r="IQ490" s="4"/>
      <c r="IR490" s="4"/>
      <c r="IS490" s="4"/>
      <c r="IT490" s="4"/>
      <c r="IU490" s="4"/>
      <c r="IV490" s="4"/>
      <c r="IW490" s="4"/>
      <c r="IX490" s="4"/>
      <c r="IY490" s="4"/>
      <c r="IZ490" s="4"/>
      <c r="JA490" s="4"/>
    </row>
    <row r="491" spans="1:261" s="5" customFormat="1" ht="38.4" customHeight="1" outlineLevel="1" x14ac:dyDescent="0.4">
      <c r="A491" s="141"/>
      <c r="B491" s="257"/>
      <c r="C491" s="61"/>
      <c r="D491" s="172"/>
      <c r="E491" s="172"/>
      <c r="F491" s="172"/>
      <c r="G491" s="172"/>
      <c r="H491" s="12" t="s">
        <v>8</v>
      </c>
      <c r="I491" s="13">
        <f>SUM(K491:N491)</f>
        <v>4900.5</v>
      </c>
      <c r="J491" s="13"/>
      <c r="K491" s="13"/>
      <c r="L491" s="13">
        <v>0</v>
      </c>
      <c r="M491" s="13">
        <v>4900.5</v>
      </c>
      <c r="N491" s="13">
        <v>0</v>
      </c>
      <c r="O491" s="13">
        <v>4900.5</v>
      </c>
      <c r="P491" s="13">
        <f t="shared" si="69"/>
        <v>100</v>
      </c>
      <c r="Q491" s="214"/>
      <c r="R491" s="163"/>
      <c r="S491" s="321"/>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c r="HC491" s="4"/>
      <c r="HD491" s="4"/>
      <c r="HE491" s="4"/>
      <c r="HF491" s="4"/>
      <c r="HG491" s="4"/>
      <c r="HH491" s="4"/>
      <c r="HI491" s="4"/>
      <c r="HJ491" s="4"/>
      <c r="HK491" s="4"/>
      <c r="HL491" s="4"/>
      <c r="HM491" s="4"/>
      <c r="HN491" s="4"/>
      <c r="HO491" s="4"/>
      <c r="HP491" s="4"/>
      <c r="HQ491" s="4"/>
      <c r="HR491" s="4"/>
      <c r="HS491" s="4"/>
      <c r="HT491" s="4"/>
      <c r="HU491" s="4"/>
      <c r="HV491" s="4"/>
      <c r="HW491" s="4"/>
      <c r="HX491" s="4"/>
      <c r="HY491" s="4"/>
      <c r="HZ491" s="4"/>
      <c r="IA491" s="4"/>
      <c r="IB491" s="4"/>
      <c r="IC491" s="4"/>
      <c r="ID491" s="4"/>
      <c r="IE491" s="4"/>
      <c r="IF491" s="4"/>
      <c r="IG491" s="4"/>
      <c r="IH491" s="4"/>
      <c r="II491" s="4"/>
      <c r="IJ491" s="4"/>
      <c r="IK491" s="4"/>
      <c r="IL491" s="4"/>
      <c r="IM491" s="4"/>
      <c r="IN491" s="4"/>
      <c r="IO491" s="4"/>
      <c r="IP491" s="4"/>
      <c r="IQ491" s="4"/>
      <c r="IR491" s="4"/>
      <c r="IS491" s="4"/>
      <c r="IT491" s="4"/>
      <c r="IU491" s="4"/>
      <c r="IV491" s="4"/>
      <c r="IW491" s="4"/>
      <c r="IX491" s="4"/>
      <c r="IY491" s="4"/>
      <c r="IZ491" s="4"/>
      <c r="JA491" s="4"/>
    </row>
    <row r="492" spans="1:261" s="5" customFormat="1" ht="41.25" customHeight="1" outlineLevel="1" x14ac:dyDescent="0.4">
      <c r="A492" s="141"/>
      <c r="B492" s="258"/>
      <c r="C492" s="61"/>
      <c r="D492" s="172"/>
      <c r="E492" s="172"/>
      <c r="F492" s="172"/>
      <c r="G492" s="172"/>
      <c r="H492" s="12" t="s">
        <v>9</v>
      </c>
      <c r="I492" s="13">
        <f>SUM(K492:N492)</f>
        <v>49.5</v>
      </c>
      <c r="J492" s="13"/>
      <c r="K492" s="13"/>
      <c r="L492" s="13">
        <v>0</v>
      </c>
      <c r="M492" s="13">
        <v>49.5</v>
      </c>
      <c r="N492" s="13">
        <v>0</v>
      </c>
      <c r="O492" s="13">
        <v>49.5</v>
      </c>
      <c r="P492" s="13">
        <f t="shared" si="69"/>
        <v>100</v>
      </c>
      <c r="Q492" s="214"/>
      <c r="R492" s="163"/>
      <c r="S492" s="321"/>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c r="HC492" s="4"/>
      <c r="HD492" s="4"/>
      <c r="HE492" s="4"/>
      <c r="HF492" s="4"/>
      <c r="HG492" s="4"/>
      <c r="HH492" s="4"/>
      <c r="HI492" s="4"/>
      <c r="HJ492" s="4"/>
      <c r="HK492" s="4"/>
      <c r="HL492" s="4"/>
      <c r="HM492" s="4"/>
      <c r="HN492" s="4"/>
      <c r="HO492" s="4"/>
      <c r="HP492" s="4"/>
      <c r="HQ492" s="4"/>
      <c r="HR492" s="4"/>
      <c r="HS492" s="4"/>
      <c r="HT492" s="4"/>
      <c r="HU492" s="4"/>
      <c r="HV492" s="4"/>
      <c r="HW492" s="4"/>
      <c r="HX492" s="4"/>
      <c r="HY492" s="4"/>
      <c r="HZ492" s="4"/>
      <c r="IA492" s="4"/>
      <c r="IB492" s="4"/>
      <c r="IC492" s="4"/>
      <c r="ID492" s="4"/>
      <c r="IE492" s="4"/>
      <c r="IF492" s="4"/>
      <c r="IG492" s="4"/>
      <c r="IH492" s="4"/>
      <c r="II492" s="4"/>
      <c r="IJ492" s="4"/>
      <c r="IK492" s="4"/>
      <c r="IL492" s="4"/>
      <c r="IM492" s="4"/>
      <c r="IN492" s="4"/>
      <c r="IO492" s="4"/>
      <c r="IP492" s="4"/>
      <c r="IQ492" s="4"/>
      <c r="IR492" s="4"/>
      <c r="IS492" s="4"/>
      <c r="IT492" s="4"/>
      <c r="IU492" s="4"/>
      <c r="IV492" s="4"/>
      <c r="IW492" s="4"/>
      <c r="IX492" s="4"/>
      <c r="IY492" s="4"/>
      <c r="IZ492" s="4"/>
      <c r="JA492" s="4"/>
    </row>
    <row r="493" spans="1:261" s="5" customFormat="1" ht="28.2" customHeight="1" outlineLevel="1" x14ac:dyDescent="0.4">
      <c r="A493" s="143"/>
      <c r="B493" s="259"/>
      <c r="C493" s="63"/>
      <c r="D493" s="243"/>
      <c r="E493" s="243"/>
      <c r="F493" s="243"/>
      <c r="G493" s="243"/>
      <c r="H493" s="12" t="s">
        <v>104</v>
      </c>
      <c r="I493" s="13">
        <f>SUM(K493:N493)</f>
        <v>0</v>
      </c>
      <c r="J493" s="13"/>
      <c r="K493" s="13"/>
      <c r="L493" s="13">
        <v>0</v>
      </c>
      <c r="M493" s="13">
        <v>0</v>
      </c>
      <c r="N493" s="13">
        <v>0</v>
      </c>
      <c r="O493" s="13">
        <v>0</v>
      </c>
      <c r="P493" s="13">
        <v>0</v>
      </c>
      <c r="Q493" s="250"/>
      <c r="R493" s="164"/>
      <c r="S493" s="321"/>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c r="HC493" s="4"/>
      <c r="HD493" s="4"/>
      <c r="HE493" s="4"/>
      <c r="HF493" s="4"/>
      <c r="HG493" s="4"/>
      <c r="HH493" s="4"/>
      <c r="HI493" s="4"/>
      <c r="HJ493" s="4"/>
      <c r="HK493" s="4"/>
      <c r="HL493" s="4"/>
      <c r="HM493" s="4"/>
      <c r="HN493" s="4"/>
      <c r="HO493" s="4"/>
      <c r="HP493" s="4"/>
      <c r="HQ493" s="4"/>
      <c r="HR493" s="4"/>
      <c r="HS493" s="4"/>
      <c r="HT493" s="4"/>
      <c r="HU493" s="4"/>
      <c r="HV493" s="4"/>
      <c r="HW493" s="4"/>
      <c r="HX493" s="4"/>
      <c r="HY493" s="4"/>
      <c r="HZ493" s="4"/>
      <c r="IA493" s="4"/>
      <c r="IB493" s="4"/>
      <c r="IC493" s="4"/>
      <c r="ID493" s="4"/>
      <c r="IE493" s="4"/>
      <c r="IF493" s="4"/>
      <c r="IG493" s="4"/>
      <c r="IH493" s="4"/>
      <c r="II493" s="4"/>
      <c r="IJ493" s="4"/>
      <c r="IK493" s="4"/>
      <c r="IL493" s="4"/>
      <c r="IM493" s="4"/>
      <c r="IN493" s="4"/>
      <c r="IO493" s="4"/>
      <c r="IP493" s="4"/>
      <c r="IQ493" s="4"/>
      <c r="IR493" s="4"/>
      <c r="IS493" s="4"/>
      <c r="IT493" s="4"/>
      <c r="IU493" s="4"/>
      <c r="IV493" s="4"/>
      <c r="IW493" s="4"/>
      <c r="IX493" s="4"/>
      <c r="IY493" s="4"/>
      <c r="IZ493" s="4"/>
      <c r="JA493" s="4"/>
    </row>
    <row r="494" spans="1:261" s="7" customFormat="1" ht="25.95" hidden="1" customHeight="1" outlineLevel="1" x14ac:dyDescent="0.4">
      <c r="A494" s="220" t="s">
        <v>436</v>
      </c>
      <c r="B494" s="224" t="s">
        <v>183</v>
      </c>
      <c r="C494" s="225" t="s">
        <v>337</v>
      </c>
      <c r="D494" s="228">
        <v>43831</v>
      </c>
      <c r="E494" s="228">
        <v>44926</v>
      </c>
      <c r="F494" s="137"/>
      <c r="G494" s="137"/>
      <c r="H494" s="56" t="s">
        <v>6</v>
      </c>
      <c r="I494" s="57">
        <f>SUM(I495:I498)</f>
        <v>0</v>
      </c>
      <c r="J494" s="57"/>
      <c r="K494" s="57"/>
      <c r="L494" s="57">
        <f>SUM(L495:L498)</f>
        <v>0</v>
      </c>
      <c r="M494" s="57">
        <f>SUM(M495:M498)</f>
        <v>2000</v>
      </c>
      <c r="N494" s="57">
        <f>SUM(N495:N498)</f>
        <v>0</v>
      </c>
      <c r="O494" s="57"/>
      <c r="P494" s="13" t="e">
        <f t="shared" si="69"/>
        <v>#DIV/0!</v>
      </c>
      <c r="Q494" s="230"/>
      <c r="R494" s="17"/>
      <c r="S494" s="322"/>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c r="IP494" s="6"/>
      <c r="IQ494" s="6"/>
      <c r="IR494" s="6"/>
      <c r="IS494" s="6"/>
      <c r="IT494" s="6"/>
      <c r="IU494" s="6"/>
      <c r="IV494" s="6"/>
      <c r="IW494" s="6"/>
      <c r="IX494" s="6"/>
      <c r="IY494" s="6"/>
      <c r="IZ494" s="6"/>
      <c r="JA494" s="6"/>
    </row>
    <row r="495" spans="1:261" s="7" customFormat="1" ht="27.45" hidden="1" customHeight="1" outlineLevel="1" x14ac:dyDescent="0.4">
      <c r="A495" s="221"/>
      <c r="B495" s="224"/>
      <c r="C495" s="226"/>
      <c r="D495" s="228"/>
      <c r="E495" s="228"/>
      <c r="F495" s="137"/>
      <c r="G495" s="137"/>
      <c r="H495" s="56" t="s">
        <v>7</v>
      </c>
      <c r="I495" s="57">
        <f>SUM(K495:N495)</f>
        <v>0</v>
      </c>
      <c r="J495" s="57"/>
      <c r="K495" s="57"/>
      <c r="L495" s="57">
        <f>L500</f>
        <v>0</v>
      </c>
      <c r="M495" s="57">
        <f t="shared" ref="M495:N498" si="74">M500</f>
        <v>0</v>
      </c>
      <c r="N495" s="57">
        <f t="shared" si="74"/>
        <v>0</v>
      </c>
      <c r="O495" s="57"/>
      <c r="P495" s="13" t="e">
        <f t="shared" si="69"/>
        <v>#DIV/0!</v>
      </c>
      <c r="Q495" s="231"/>
      <c r="R495" s="17"/>
      <c r="S495" s="322"/>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c r="IP495" s="6"/>
      <c r="IQ495" s="6"/>
      <c r="IR495" s="6"/>
      <c r="IS495" s="6"/>
      <c r="IT495" s="6"/>
      <c r="IU495" s="6"/>
      <c r="IV495" s="6"/>
      <c r="IW495" s="6"/>
      <c r="IX495" s="6"/>
      <c r="IY495" s="6"/>
      <c r="IZ495" s="6"/>
      <c r="JA495" s="6"/>
    </row>
    <row r="496" spans="1:261" s="7" customFormat="1" ht="41.25" hidden="1" customHeight="1" outlineLevel="1" x14ac:dyDescent="0.4">
      <c r="A496" s="221"/>
      <c r="B496" s="224"/>
      <c r="C496" s="226"/>
      <c r="D496" s="228"/>
      <c r="E496" s="228"/>
      <c r="F496" s="137"/>
      <c r="G496" s="137"/>
      <c r="H496" s="56" t="s">
        <v>8</v>
      </c>
      <c r="I496" s="57">
        <f>SUM(K496:N496)</f>
        <v>0</v>
      </c>
      <c r="J496" s="57"/>
      <c r="K496" s="57">
        <v>-1980</v>
      </c>
      <c r="L496" s="57">
        <f>L501</f>
        <v>0</v>
      </c>
      <c r="M496" s="57">
        <f t="shared" si="74"/>
        <v>1980</v>
      </c>
      <c r="N496" s="57">
        <f t="shared" si="74"/>
        <v>0</v>
      </c>
      <c r="O496" s="57"/>
      <c r="P496" s="13" t="e">
        <f t="shared" si="69"/>
        <v>#DIV/0!</v>
      </c>
      <c r="Q496" s="231"/>
      <c r="R496" s="17"/>
      <c r="S496" s="322"/>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c r="IP496" s="6"/>
      <c r="IQ496" s="6"/>
      <c r="IR496" s="6"/>
      <c r="IS496" s="6"/>
      <c r="IT496" s="6"/>
      <c r="IU496" s="6"/>
      <c r="IV496" s="6"/>
      <c r="IW496" s="6"/>
      <c r="IX496" s="6"/>
      <c r="IY496" s="6"/>
      <c r="IZ496" s="6"/>
      <c r="JA496" s="6"/>
    </row>
    <row r="497" spans="1:261" s="7" customFormat="1" ht="27.6" hidden="1" customHeight="1" outlineLevel="1" x14ac:dyDescent="0.4">
      <c r="A497" s="221"/>
      <c r="B497" s="224"/>
      <c r="C497" s="226"/>
      <c r="D497" s="228"/>
      <c r="E497" s="228"/>
      <c r="F497" s="137"/>
      <c r="G497" s="137"/>
      <c r="H497" s="56" t="s">
        <v>9</v>
      </c>
      <c r="I497" s="57">
        <f>SUM(K497:N497)</f>
        <v>0</v>
      </c>
      <c r="J497" s="57"/>
      <c r="K497" s="57">
        <v>-20</v>
      </c>
      <c r="L497" s="57">
        <f>L502</f>
        <v>0</v>
      </c>
      <c r="M497" s="57">
        <f t="shared" si="74"/>
        <v>20</v>
      </c>
      <c r="N497" s="57">
        <f t="shared" si="74"/>
        <v>0</v>
      </c>
      <c r="O497" s="57"/>
      <c r="P497" s="13" t="e">
        <f t="shared" si="69"/>
        <v>#DIV/0!</v>
      </c>
      <c r="Q497" s="231"/>
      <c r="R497" s="17"/>
      <c r="S497" s="322"/>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c r="IP497" s="6"/>
      <c r="IQ497" s="6"/>
      <c r="IR497" s="6"/>
      <c r="IS497" s="6"/>
      <c r="IT497" s="6"/>
      <c r="IU497" s="6"/>
      <c r="IV497" s="6"/>
      <c r="IW497" s="6"/>
      <c r="IX497" s="6"/>
      <c r="IY497" s="6"/>
      <c r="IZ497" s="6"/>
      <c r="JA497" s="6"/>
    </row>
    <row r="498" spans="1:261" s="7" customFormat="1" ht="31.2" hidden="1" customHeight="1" outlineLevel="1" x14ac:dyDescent="0.4">
      <c r="A498" s="221"/>
      <c r="B498" s="224"/>
      <c r="C498" s="226"/>
      <c r="D498" s="229"/>
      <c r="E498" s="229"/>
      <c r="F498" s="138"/>
      <c r="G498" s="138"/>
      <c r="H498" s="56" t="s">
        <v>104</v>
      </c>
      <c r="I498" s="57">
        <f>SUM(K498:N498)</f>
        <v>0</v>
      </c>
      <c r="J498" s="57"/>
      <c r="K498" s="57"/>
      <c r="L498" s="57">
        <f>L503</f>
        <v>0</v>
      </c>
      <c r="M498" s="57">
        <f t="shared" si="74"/>
        <v>0</v>
      </c>
      <c r="N498" s="57">
        <f t="shared" si="74"/>
        <v>0</v>
      </c>
      <c r="O498" s="57"/>
      <c r="P498" s="13" t="e">
        <f t="shared" si="69"/>
        <v>#DIV/0!</v>
      </c>
      <c r="Q498" s="232"/>
      <c r="R498" s="17"/>
      <c r="S498" s="322"/>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c r="IP498" s="6"/>
      <c r="IQ498" s="6"/>
      <c r="IR498" s="6"/>
      <c r="IS498" s="6"/>
      <c r="IT498" s="6"/>
      <c r="IU498" s="6"/>
      <c r="IV498" s="6"/>
      <c r="IW498" s="6"/>
      <c r="IX498" s="6"/>
      <c r="IY498" s="6"/>
      <c r="IZ498" s="6"/>
      <c r="JA498" s="6"/>
    </row>
    <row r="499" spans="1:261" s="7" customFormat="1" ht="31.2" hidden="1" customHeight="1" outlineLevel="1" x14ac:dyDescent="0.4">
      <c r="A499" s="222"/>
      <c r="B499" s="233" t="s">
        <v>66</v>
      </c>
      <c r="C499" s="226"/>
      <c r="D499" s="228">
        <v>43831</v>
      </c>
      <c r="E499" s="228">
        <v>44317</v>
      </c>
      <c r="F499" s="137"/>
      <c r="G499" s="137"/>
      <c r="H499" s="56" t="s">
        <v>6</v>
      </c>
      <c r="I499" s="57">
        <f>SUM(I500:I503)</f>
        <v>0</v>
      </c>
      <c r="J499" s="57"/>
      <c r="K499" s="57"/>
      <c r="L499" s="57">
        <f>SUM(L500:L503)</f>
        <v>0</v>
      </c>
      <c r="M499" s="57">
        <f>SUM(M500:M503)</f>
        <v>2000</v>
      </c>
      <c r="N499" s="57">
        <f>SUM(N500:N503)</f>
        <v>0</v>
      </c>
      <c r="O499" s="57"/>
      <c r="P499" s="13" t="e">
        <f t="shared" si="69"/>
        <v>#DIV/0!</v>
      </c>
      <c r="Q499" s="237" t="s">
        <v>494</v>
      </c>
      <c r="R499" s="17"/>
      <c r="S499" s="322"/>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c r="IP499" s="6"/>
      <c r="IQ499" s="6"/>
      <c r="IR499" s="6"/>
      <c r="IS499" s="6"/>
      <c r="IT499" s="6"/>
      <c r="IU499" s="6"/>
      <c r="IV499" s="6"/>
      <c r="IW499" s="6"/>
      <c r="IX499" s="6"/>
      <c r="IY499" s="6"/>
      <c r="IZ499" s="6"/>
      <c r="JA499" s="6"/>
    </row>
    <row r="500" spans="1:261" s="7" customFormat="1" ht="28.8" hidden="1" customHeight="1" outlineLevel="1" x14ac:dyDescent="0.4">
      <c r="A500" s="222"/>
      <c r="B500" s="234"/>
      <c r="C500" s="226"/>
      <c r="D500" s="228"/>
      <c r="E500" s="228"/>
      <c r="F500" s="137"/>
      <c r="G500" s="137"/>
      <c r="H500" s="56" t="s">
        <v>7</v>
      </c>
      <c r="I500" s="57">
        <f>SUM(K500:N500)</f>
        <v>0</v>
      </c>
      <c r="J500" s="57"/>
      <c r="K500" s="57"/>
      <c r="L500" s="57">
        <v>0</v>
      </c>
      <c r="M500" s="57">
        <v>0</v>
      </c>
      <c r="N500" s="57">
        <v>0</v>
      </c>
      <c r="O500" s="57"/>
      <c r="P500" s="13" t="e">
        <f t="shared" si="69"/>
        <v>#DIV/0!</v>
      </c>
      <c r="Q500" s="238"/>
      <c r="R500" s="17"/>
      <c r="S500" s="322"/>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c r="IP500" s="6"/>
      <c r="IQ500" s="6"/>
      <c r="IR500" s="6"/>
      <c r="IS500" s="6"/>
      <c r="IT500" s="6"/>
      <c r="IU500" s="6"/>
      <c r="IV500" s="6"/>
      <c r="IW500" s="6"/>
      <c r="IX500" s="6"/>
      <c r="IY500" s="6"/>
      <c r="IZ500" s="6"/>
      <c r="JA500" s="6"/>
    </row>
    <row r="501" spans="1:261" s="7" customFormat="1" ht="41.25" hidden="1" customHeight="1" outlineLevel="1" x14ac:dyDescent="0.4">
      <c r="A501" s="222"/>
      <c r="B501" s="234"/>
      <c r="C501" s="226"/>
      <c r="D501" s="228"/>
      <c r="E501" s="228"/>
      <c r="F501" s="137"/>
      <c r="G501" s="137"/>
      <c r="H501" s="56" t="s">
        <v>8</v>
      </c>
      <c r="I501" s="57">
        <f>SUM(K501:N501)</f>
        <v>0</v>
      </c>
      <c r="J501" s="57"/>
      <c r="K501" s="57">
        <v>-1980</v>
      </c>
      <c r="L501" s="57">
        <v>0</v>
      </c>
      <c r="M501" s="57">
        <v>1980</v>
      </c>
      <c r="N501" s="57">
        <v>0</v>
      </c>
      <c r="O501" s="57"/>
      <c r="P501" s="13" t="e">
        <f t="shared" si="69"/>
        <v>#DIV/0!</v>
      </c>
      <c r="Q501" s="238"/>
      <c r="R501" s="17"/>
      <c r="S501" s="322"/>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c r="IP501" s="6"/>
      <c r="IQ501" s="6"/>
      <c r="IR501" s="6"/>
      <c r="IS501" s="6"/>
      <c r="IT501" s="6"/>
      <c r="IU501" s="6"/>
      <c r="IV501" s="6"/>
      <c r="IW501" s="6"/>
      <c r="IX501" s="6"/>
      <c r="IY501" s="6"/>
      <c r="IZ501" s="6"/>
      <c r="JA501" s="6"/>
    </row>
    <row r="502" spans="1:261" s="7" customFormat="1" ht="41.25" hidden="1" customHeight="1" outlineLevel="1" x14ac:dyDescent="0.4">
      <c r="A502" s="222"/>
      <c r="B502" s="235"/>
      <c r="C502" s="226"/>
      <c r="D502" s="228"/>
      <c r="E502" s="228"/>
      <c r="F502" s="137"/>
      <c r="G502" s="137"/>
      <c r="H502" s="56" t="s">
        <v>9</v>
      </c>
      <c r="I502" s="57">
        <f>SUM(K502:N502)</f>
        <v>0</v>
      </c>
      <c r="J502" s="57"/>
      <c r="K502" s="57">
        <v>-20</v>
      </c>
      <c r="L502" s="57">
        <v>0</v>
      </c>
      <c r="M502" s="57">
        <v>20</v>
      </c>
      <c r="N502" s="57">
        <v>0</v>
      </c>
      <c r="O502" s="57"/>
      <c r="P502" s="13" t="e">
        <f t="shared" si="69"/>
        <v>#DIV/0!</v>
      </c>
      <c r="Q502" s="238"/>
      <c r="R502" s="17"/>
      <c r="S502" s="322"/>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c r="IP502" s="6"/>
      <c r="IQ502" s="6"/>
      <c r="IR502" s="6"/>
      <c r="IS502" s="6"/>
      <c r="IT502" s="6"/>
      <c r="IU502" s="6"/>
      <c r="IV502" s="6"/>
      <c r="IW502" s="6"/>
      <c r="IX502" s="6"/>
      <c r="IY502" s="6"/>
      <c r="IZ502" s="6"/>
      <c r="JA502" s="6"/>
    </row>
    <row r="503" spans="1:261" s="7" customFormat="1" ht="41.25" hidden="1" customHeight="1" outlineLevel="1" x14ac:dyDescent="0.4">
      <c r="A503" s="223"/>
      <c r="B503" s="236"/>
      <c r="C503" s="227"/>
      <c r="D503" s="229"/>
      <c r="E503" s="229"/>
      <c r="F503" s="138"/>
      <c r="G503" s="138"/>
      <c r="H503" s="56" t="s">
        <v>104</v>
      </c>
      <c r="I503" s="57">
        <f>SUM(K503:N503)</f>
        <v>0</v>
      </c>
      <c r="J503" s="57"/>
      <c r="K503" s="57"/>
      <c r="L503" s="57">
        <v>0</v>
      </c>
      <c r="M503" s="57">
        <v>0</v>
      </c>
      <c r="N503" s="57">
        <v>0</v>
      </c>
      <c r="O503" s="57"/>
      <c r="P503" s="13" t="e">
        <f t="shared" si="69"/>
        <v>#DIV/0!</v>
      </c>
      <c r="Q503" s="239"/>
      <c r="R503" s="17"/>
      <c r="S503" s="322"/>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c r="IT503" s="6"/>
      <c r="IU503" s="6"/>
      <c r="IV503" s="6"/>
      <c r="IW503" s="6"/>
      <c r="IX503" s="6"/>
      <c r="IY503" s="6"/>
      <c r="IZ503" s="6"/>
      <c r="JA503" s="6"/>
    </row>
    <row r="504" spans="1:261" s="5" customFormat="1" ht="41.25" customHeight="1" outlineLevel="1" x14ac:dyDescent="0.4">
      <c r="A504" s="240" t="s">
        <v>435</v>
      </c>
      <c r="B504" s="170" t="s">
        <v>184</v>
      </c>
      <c r="C504" s="170" t="s">
        <v>338</v>
      </c>
      <c r="D504" s="172">
        <v>43831</v>
      </c>
      <c r="E504" s="172">
        <v>44926</v>
      </c>
      <c r="F504" s="172">
        <v>44682</v>
      </c>
      <c r="G504" s="172">
        <v>45626</v>
      </c>
      <c r="H504" s="12" t="s">
        <v>6</v>
      </c>
      <c r="I504" s="13">
        <f>SUM(I505:I508)</f>
        <v>10339.15582</v>
      </c>
      <c r="J504" s="13">
        <f t="shared" ref="J504:O504" si="75">SUM(J505:J508)</f>
        <v>0</v>
      </c>
      <c r="K504" s="13">
        <f t="shared" si="75"/>
        <v>0</v>
      </c>
      <c r="L504" s="13">
        <f t="shared" si="75"/>
        <v>0</v>
      </c>
      <c r="M504" s="13">
        <f t="shared" si="75"/>
        <v>10339.15582</v>
      </c>
      <c r="N504" s="13">
        <f t="shared" si="75"/>
        <v>0</v>
      </c>
      <c r="O504" s="13">
        <f t="shared" si="75"/>
        <v>0</v>
      </c>
      <c r="P504" s="13">
        <f t="shared" si="69"/>
        <v>0</v>
      </c>
      <c r="Q504" s="244"/>
      <c r="R504" s="162" t="s">
        <v>734</v>
      </c>
      <c r="S504" s="321"/>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c r="FQ504" s="4"/>
      <c r="FR504" s="4"/>
      <c r="FS504" s="4"/>
      <c r="FT504" s="4"/>
      <c r="FU504" s="4"/>
      <c r="FV504" s="4"/>
      <c r="FW504" s="4"/>
      <c r="FX504" s="4"/>
      <c r="FY504" s="4"/>
      <c r="FZ504" s="4"/>
      <c r="GA504" s="4"/>
      <c r="GB504" s="4"/>
      <c r="GC504" s="4"/>
      <c r="GD504" s="4"/>
      <c r="GE504" s="4"/>
      <c r="GF504" s="4"/>
      <c r="GG504" s="4"/>
      <c r="GH504" s="4"/>
      <c r="GI504" s="4"/>
      <c r="GJ504" s="4"/>
      <c r="GK504" s="4"/>
      <c r="GL504" s="4"/>
      <c r="GM504" s="4"/>
      <c r="GN504" s="4"/>
      <c r="GO504" s="4"/>
      <c r="GP504" s="4"/>
      <c r="GQ504" s="4"/>
      <c r="GR504" s="4"/>
      <c r="GS504" s="4"/>
      <c r="GT504" s="4"/>
      <c r="GU504" s="4"/>
      <c r="GV504" s="4"/>
      <c r="GW504" s="4"/>
      <c r="GX504" s="4"/>
      <c r="GY504" s="4"/>
      <c r="GZ504" s="4"/>
      <c r="HA504" s="4"/>
      <c r="HB504" s="4"/>
      <c r="HC504" s="4"/>
      <c r="HD504" s="4"/>
      <c r="HE504" s="4"/>
      <c r="HF504" s="4"/>
      <c r="HG504" s="4"/>
      <c r="HH504" s="4"/>
      <c r="HI504" s="4"/>
      <c r="HJ504" s="4"/>
      <c r="HK504" s="4"/>
      <c r="HL504" s="4"/>
      <c r="HM504" s="4"/>
      <c r="HN504" s="4"/>
      <c r="HO504" s="4"/>
      <c r="HP504" s="4"/>
      <c r="HQ504" s="4"/>
      <c r="HR504" s="4"/>
      <c r="HS504" s="4"/>
      <c r="HT504" s="4"/>
      <c r="HU504" s="4"/>
      <c r="HV504" s="4"/>
      <c r="HW504" s="4"/>
      <c r="HX504" s="4"/>
      <c r="HY504" s="4"/>
      <c r="HZ504" s="4"/>
      <c r="IA504" s="4"/>
      <c r="IB504" s="4"/>
      <c r="IC504" s="4"/>
      <c r="ID504" s="4"/>
      <c r="IE504" s="4"/>
      <c r="IF504" s="4"/>
      <c r="IG504" s="4"/>
      <c r="IH504" s="4"/>
      <c r="II504" s="4"/>
      <c r="IJ504" s="4"/>
      <c r="IK504" s="4"/>
      <c r="IL504" s="4"/>
      <c r="IM504" s="4"/>
      <c r="IN504" s="4"/>
      <c r="IO504" s="4"/>
      <c r="IP504" s="4"/>
      <c r="IQ504" s="4"/>
      <c r="IR504" s="4"/>
      <c r="IS504" s="4"/>
      <c r="IT504" s="4"/>
      <c r="IU504" s="4"/>
      <c r="IV504" s="4"/>
      <c r="IW504" s="4"/>
      <c r="IX504" s="4"/>
      <c r="IY504" s="4"/>
      <c r="IZ504" s="4"/>
      <c r="JA504" s="4"/>
    </row>
    <row r="505" spans="1:261" s="5" customFormat="1" ht="41.25" customHeight="1" outlineLevel="1" x14ac:dyDescent="0.4">
      <c r="A505" s="240"/>
      <c r="B505" s="170"/>
      <c r="C505" s="242"/>
      <c r="D505" s="172"/>
      <c r="E505" s="172"/>
      <c r="F505" s="172"/>
      <c r="G505" s="172"/>
      <c r="H505" s="12" t="s">
        <v>7</v>
      </c>
      <c r="I505" s="13">
        <f>SUM(K505:N505)</f>
        <v>0</v>
      </c>
      <c r="J505" s="13"/>
      <c r="K505" s="13"/>
      <c r="L505" s="13">
        <f>L510</f>
        <v>0</v>
      </c>
      <c r="M505" s="13">
        <f t="shared" ref="M505:N508" si="76">M510</f>
        <v>0</v>
      </c>
      <c r="N505" s="13">
        <f t="shared" si="76"/>
        <v>0</v>
      </c>
      <c r="O505" s="13">
        <v>0</v>
      </c>
      <c r="P505" s="13">
        <v>0</v>
      </c>
      <c r="Q505" s="245"/>
      <c r="R505" s="163"/>
      <c r="S505" s="321"/>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c r="FQ505" s="4"/>
      <c r="FR505" s="4"/>
      <c r="FS505" s="4"/>
      <c r="FT505" s="4"/>
      <c r="FU505" s="4"/>
      <c r="FV505" s="4"/>
      <c r="FW505" s="4"/>
      <c r="FX505" s="4"/>
      <c r="FY505" s="4"/>
      <c r="FZ505" s="4"/>
      <c r="GA505" s="4"/>
      <c r="GB505" s="4"/>
      <c r="GC505" s="4"/>
      <c r="GD505" s="4"/>
      <c r="GE505" s="4"/>
      <c r="GF505" s="4"/>
      <c r="GG505" s="4"/>
      <c r="GH505" s="4"/>
      <c r="GI505" s="4"/>
      <c r="GJ505" s="4"/>
      <c r="GK505" s="4"/>
      <c r="GL505" s="4"/>
      <c r="GM505" s="4"/>
      <c r="GN505" s="4"/>
      <c r="GO505" s="4"/>
      <c r="GP505" s="4"/>
      <c r="GQ505" s="4"/>
      <c r="GR505" s="4"/>
      <c r="GS505" s="4"/>
      <c r="GT505" s="4"/>
      <c r="GU505" s="4"/>
      <c r="GV505" s="4"/>
      <c r="GW505" s="4"/>
      <c r="GX505" s="4"/>
      <c r="GY505" s="4"/>
      <c r="GZ505" s="4"/>
      <c r="HA505" s="4"/>
      <c r="HB505" s="4"/>
      <c r="HC505" s="4"/>
      <c r="HD505" s="4"/>
      <c r="HE505" s="4"/>
      <c r="HF505" s="4"/>
      <c r="HG505" s="4"/>
      <c r="HH505" s="4"/>
      <c r="HI505" s="4"/>
      <c r="HJ505" s="4"/>
      <c r="HK505" s="4"/>
      <c r="HL505" s="4"/>
      <c r="HM505" s="4"/>
      <c r="HN505" s="4"/>
      <c r="HO505" s="4"/>
      <c r="HP505" s="4"/>
      <c r="HQ505" s="4"/>
      <c r="HR505" s="4"/>
      <c r="HS505" s="4"/>
      <c r="HT505" s="4"/>
      <c r="HU505" s="4"/>
      <c r="HV505" s="4"/>
      <c r="HW505" s="4"/>
      <c r="HX505" s="4"/>
      <c r="HY505" s="4"/>
      <c r="HZ505" s="4"/>
      <c r="IA505" s="4"/>
      <c r="IB505" s="4"/>
      <c r="IC505" s="4"/>
      <c r="ID505" s="4"/>
      <c r="IE505" s="4"/>
      <c r="IF505" s="4"/>
      <c r="IG505" s="4"/>
      <c r="IH505" s="4"/>
      <c r="II505" s="4"/>
      <c r="IJ505" s="4"/>
      <c r="IK505" s="4"/>
      <c r="IL505" s="4"/>
      <c r="IM505" s="4"/>
      <c r="IN505" s="4"/>
      <c r="IO505" s="4"/>
      <c r="IP505" s="4"/>
      <c r="IQ505" s="4"/>
      <c r="IR505" s="4"/>
      <c r="IS505" s="4"/>
      <c r="IT505" s="4"/>
      <c r="IU505" s="4"/>
      <c r="IV505" s="4"/>
      <c r="IW505" s="4"/>
      <c r="IX505" s="4"/>
      <c r="IY505" s="4"/>
      <c r="IZ505" s="4"/>
      <c r="JA505" s="4"/>
    </row>
    <row r="506" spans="1:261" s="5" customFormat="1" ht="48.6" customHeight="1" outlineLevel="1" x14ac:dyDescent="0.4">
      <c r="A506" s="240"/>
      <c r="B506" s="170"/>
      <c r="C506" s="242"/>
      <c r="D506" s="172"/>
      <c r="E506" s="172"/>
      <c r="F506" s="172"/>
      <c r="G506" s="172"/>
      <c r="H506" s="12" t="s">
        <v>8</v>
      </c>
      <c r="I506" s="13">
        <f>SUM(K506:N506)</f>
        <v>0</v>
      </c>
      <c r="J506" s="13"/>
      <c r="K506" s="13"/>
      <c r="L506" s="13">
        <f>L511</f>
        <v>0</v>
      </c>
      <c r="M506" s="13">
        <f t="shared" si="76"/>
        <v>0</v>
      </c>
      <c r="N506" s="13">
        <f t="shared" si="76"/>
        <v>0</v>
      </c>
      <c r="O506" s="13">
        <v>0</v>
      </c>
      <c r="P506" s="13">
        <v>0</v>
      </c>
      <c r="Q506" s="245"/>
      <c r="R506" s="163"/>
      <c r="S506" s="321"/>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c r="FQ506" s="4"/>
      <c r="FR506" s="4"/>
      <c r="FS506" s="4"/>
      <c r="FT506" s="4"/>
      <c r="FU506" s="4"/>
      <c r="FV506" s="4"/>
      <c r="FW506" s="4"/>
      <c r="FX506" s="4"/>
      <c r="FY506" s="4"/>
      <c r="FZ506" s="4"/>
      <c r="GA506" s="4"/>
      <c r="GB506" s="4"/>
      <c r="GC506" s="4"/>
      <c r="GD506" s="4"/>
      <c r="GE506" s="4"/>
      <c r="GF506" s="4"/>
      <c r="GG506" s="4"/>
      <c r="GH506" s="4"/>
      <c r="GI506" s="4"/>
      <c r="GJ506" s="4"/>
      <c r="GK506" s="4"/>
      <c r="GL506" s="4"/>
      <c r="GM506" s="4"/>
      <c r="GN506" s="4"/>
      <c r="GO506" s="4"/>
      <c r="GP506" s="4"/>
      <c r="GQ506" s="4"/>
      <c r="GR506" s="4"/>
      <c r="GS506" s="4"/>
      <c r="GT506" s="4"/>
      <c r="GU506" s="4"/>
      <c r="GV506" s="4"/>
      <c r="GW506" s="4"/>
      <c r="GX506" s="4"/>
      <c r="GY506" s="4"/>
      <c r="GZ506" s="4"/>
      <c r="HA506" s="4"/>
      <c r="HB506" s="4"/>
      <c r="HC506" s="4"/>
      <c r="HD506" s="4"/>
      <c r="HE506" s="4"/>
      <c r="HF506" s="4"/>
      <c r="HG506" s="4"/>
      <c r="HH506" s="4"/>
      <c r="HI506" s="4"/>
      <c r="HJ506" s="4"/>
      <c r="HK506" s="4"/>
      <c r="HL506" s="4"/>
      <c r="HM506" s="4"/>
      <c r="HN506" s="4"/>
      <c r="HO506" s="4"/>
      <c r="HP506" s="4"/>
      <c r="HQ506" s="4"/>
      <c r="HR506" s="4"/>
      <c r="HS506" s="4"/>
      <c r="HT506" s="4"/>
      <c r="HU506" s="4"/>
      <c r="HV506" s="4"/>
      <c r="HW506" s="4"/>
      <c r="HX506" s="4"/>
      <c r="HY506" s="4"/>
      <c r="HZ506" s="4"/>
      <c r="IA506" s="4"/>
      <c r="IB506" s="4"/>
      <c r="IC506" s="4"/>
      <c r="ID506" s="4"/>
      <c r="IE506" s="4"/>
      <c r="IF506" s="4"/>
      <c r="IG506" s="4"/>
      <c r="IH506" s="4"/>
      <c r="II506" s="4"/>
      <c r="IJ506" s="4"/>
      <c r="IK506" s="4"/>
      <c r="IL506" s="4"/>
      <c r="IM506" s="4"/>
      <c r="IN506" s="4"/>
      <c r="IO506" s="4"/>
      <c r="IP506" s="4"/>
      <c r="IQ506" s="4"/>
      <c r="IR506" s="4"/>
      <c r="IS506" s="4"/>
      <c r="IT506" s="4"/>
      <c r="IU506" s="4"/>
      <c r="IV506" s="4"/>
      <c r="IW506" s="4"/>
      <c r="IX506" s="4"/>
      <c r="IY506" s="4"/>
      <c r="IZ506" s="4"/>
      <c r="JA506" s="4"/>
    </row>
    <row r="507" spans="1:261" s="5" customFormat="1" ht="27.45" customHeight="1" outlineLevel="1" x14ac:dyDescent="0.4">
      <c r="A507" s="240"/>
      <c r="B507" s="170"/>
      <c r="C507" s="242"/>
      <c r="D507" s="172"/>
      <c r="E507" s="172"/>
      <c r="F507" s="172"/>
      <c r="G507" s="172"/>
      <c r="H507" s="12" t="s">
        <v>9</v>
      </c>
      <c r="I507" s="13">
        <f>SUM(K507:N507)</f>
        <v>0</v>
      </c>
      <c r="J507" s="13"/>
      <c r="K507" s="13"/>
      <c r="L507" s="13">
        <f>L512</f>
        <v>0</v>
      </c>
      <c r="M507" s="13">
        <f t="shared" si="76"/>
        <v>0</v>
      </c>
      <c r="N507" s="13">
        <f t="shared" si="76"/>
        <v>0</v>
      </c>
      <c r="O507" s="13">
        <v>0</v>
      </c>
      <c r="P507" s="13">
        <v>0</v>
      </c>
      <c r="Q507" s="245"/>
      <c r="R507" s="163"/>
      <c r="S507" s="321"/>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c r="HT507" s="4"/>
      <c r="HU507" s="4"/>
      <c r="HV507" s="4"/>
      <c r="HW507" s="4"/>
      <c r="HX507" s="4"/>
      <c r="HY507" s="4"/>
      <c r="HZ507" s="4"/>
      <c r="IA507" s="4"/>
      <c r="IB507" s="4"/>
      <c r="IC507" s="4"/>
      <c r="ID507" s="4"/>
      <c r="IE507" s="4"/>
      <c r="IF507" s="4"/>
      <c r="IG507" s="4"/>
      <c r="IH507" s="4"/>
      <c r="II507" s="4"/>
      <c r="IJ507" s="4"/>
      <c r="IK507" s="4"/>
      <c r="IL507" s="4"/>
      <c r="IM507" s="4"/>
      <c r="IN507" s="4"/>
      <c r="IO507" s="4"/>
      <c r="IP507" s="4"/>
      <c r="IQ507" s="4"/>
      <c r="IR507" s="4"/>
      <c r="IS507" s="4"/>
      <c r="IT507" s="4"/>
      <c r="IU507" s="4"/>
      <c r="IV507" s="4"/>
      <c r="IW507" s="4"/>
      <c r="IX507" s="4"/>
      <c r="IY507" s="4"/>
      <c r="IZ507" s="4"/>
      <c r="JA507" s="4"/>
    </row>
    <row r="508" spans="1:261" s="5" customFormat="1" ht="28.8" customHeight="1" outlineLevel="1" x14ac:dyDescent="0.4">
      <c r="A508" s="240"/>
      <c r="B508" s="170"/>
      <c r="C508" s="242"/>
      <c r="D508" s="243"/>
      <c r="E508" s="243"/>
      <c r="F508" s="243"/>
      <c r="G508" s="243"/>
      <c r="H508" s="12" t="s">
        <v>104</v>
      </c>
      <c r="I508" s="13">
        <f>SUM(K508:N508)</f>
        <v>10339.15582</v>
      </c>
      <c r="J508" s="13"/>
      <c r="K508" s="13"/>
      <c r="L508" s="13">
        <f>L513</f>
        <v>0</v>
      </c>
      <c r="M508" s="13">
        <f t="shared" si="76"/>
        <v>10339.15582</v>
      </c>
      <c r="N508" s="13">
        <f t="shared" si="76"/>
        <v>0</v>
      </c>
      <c r="O508" s="13">
        <v>0</v>
      </c>
      <c r="P508" s="13">
        <f t="shared" si="69"/>
        <v>0</v>
      </c>
      <c r="Q508" s="246"/>
      <c r="R508" s="163"/>
      <c r="S508" s="321"/>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4"/>
      <c r="GE508" s="4"/>
      <c r="GF508" s="4"/>
      <c r="GG508" s="4"/>
      <c r="GH508" s="4"/>
      <c r="GI508" s="4"/>
      <c r="GJ508" s="4"/>
      <c r="GK508" s="4"/>
      <c r="GL508" s="4"/>
      <c r="GM508" s="4"/>
      <c r="GN508" s="4"/>
      <c r="GO508" s="4"/>
      <c r="GP508" s="4"/>
      <c r="GQ508" s="4"/>
      <c r="GR508" s="4"/>
      <c r="GS508" s="4"/>
      <c r="GT508" s="4"/>
      <c r="GU508" s="4"/>
      <c r="GV508" s="4"/>
      <c r="GW508" s="4"/>
      <c r="GX508" s="4"/>
      <c r="GY508" s="4"/>
      <c r="GZ508" s="4"/>
      <c r="HA508" s="4"/>
      <c r="HB508" s="4"/>
      <c r="HC508" s="4"/>
      <c r="HD508" s="4"/>
      <c r="HE508" s="4"/>
      <c r="HF508" s="4"/>
      <c r="HG508" s="4"/>
      <c r="HH508" s="4"/>
      <c r="HI508" s="4"/>
      <c r="HJ508" s="4"/>
      <c r="HK508" s="4"/>
      <c r="HL508" s="4"/>
      <c r="HM508" s="4"/>
      <c r="HN508" s="4"/>
      <c r="HO508" s="4"/>
      <c r="HP508" s="4"/>
      <c r="HQ508" s="4"/>
      <c r="HR508" s="4"/>
      <c r="HS508" s="4"/>
      <c r="HT508" s="4"/>
      <c r="HU508" s="4"/>
      <c r="HV508" s="4"/>
      <c r="HW508" s="4"/>
      <c r="HX508" s="4"/>
      <c r="HY508" s="4"/>
      <c r="HZ508" s="4"/>
      <c r="IA508" s="4"/>
      <c r="IB508" s="4"/>
      <c r="IC508" s="4"/>
      <c r="ID508" s="4"/>
      <c r="IE508" s="4"/>
      <c r="IF508" s="4"/>
      <c r="IG508" s="4"/>
      <c r="IH508" s="4"/>
      <c r="II508" s="4"/>
      <c r="IJ508" s="4"/>
      <c r="IK508" s="4"/>
      <c r="IL508" s="4"/>
      <c r="IM508" s="4"/>
      <c r="IN508" s="4"/>
      <c r="IO508" s="4"/>
      <c r="IP508" s="4"/>
      <c r="IQ508" s="4"/>
      <c r="IR508" s="4"/>
      <c r="IS508" s="4"/>
      <c r="IT508" s="4"/>
      <c r="IU508" s="4"/>
      <c r="IV508" s="4"/>
      <c r="IW508" s="4"/>
      <c r="IX508" s="4"/>
      <c r="IY508" s="4"/>
      <c r="IZ508" s="4"/>
      <c r="JA508" s="4"/>
    </row>
    <row r="509" spans="1:261" s="5" customFormat="1" ht="48.6" customHeight="1" outlineLevel="1" x14ac:dyDescent="0.4">
      <c r="A509" s="241"/>
      <c r="B509" s="247" t="s">
        <v>66</v>
      </c>
      <c r="C509" s="242"/>
      <c r="D509" s="172">
        <v>43831</v>
      </c>
      <c r="E509" s="172">
        <v>44317</v>
      </c>
      <c r="F509" s="172">
        <v>43831</v>
      </c>
      <c r="G509" s="172">
        <v>44712</v>
      </c>
      <c r="H509" s="12" t="s">
        <v>6</v>
      </c>
      <c r="I509" s="13">
        <f>SUM(I510:I513)</f>
        <v>10339.15582</v>
      </c>
      <c r="J509" s="13">
        <f t="shared" ref="J509:O509" si="77">SUM(J510:J513)</f>
        <v>0</v>
      </c>
      <c r="K509" s="13">
        <f t="shared" si="77"/>
        <v>0</v>
      </c>
      <c r="L509" s="13">
        <f t="shared" si="77"/>
        <v>0</v>
      </c>
      <c r="M509" s="13">
        <f t="shared" si="77"/>
        <v>10339.15582</v>
      </c>
      <c r="N509" s="13">
        <f t="shared" si="77"/>
        <v>0</v>
      </c>
      <c r="O509" s="13">
        <f t="shared" si="77"/>
        <v>0</v>
      </c>
      <c r="P509" s="13">
        <f t="shared" si="69"/>
        <v>0</v>
      </c>
      <c r="Q509" s="213" t="s">
        <v>780</v>
      </c>
      <c r="R509" s="163"/>
      <c r="S509" s="321"/>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c r="IL509" s="4"/>
      <c r="IM509" s="4"/>
      <c r="IN509" s="4"/>
      <c r="IO509" s="4"/>
      <c r="IP509" s="4"/>
      <c r="IQ509" s="4"/>
      <c r="IR509" s="4"/>
      <c r="IS509" s="4"/>
      <c r="IT509" s="4"/>
      <c r="IU509" s="4"/>
      <c r="IV509" s="4"/>
      <c r="IW509" s="4"/>
      <c r="IX509" s="4"/>
      <c r="IY509" s="4"/>
      <c r="IZ509" s="4"/>
      <c r="JA509" s="4"/>
    </row>
    <row r="510" spans="1:261" s="5" customFormat="1" ht="27.75" customHeight="1" outlineLevel="1" x14ac:dyDescent="0.4">
      <c r="A510" s="241"/>
      <c r="B510" s="248"/>
      <c r="C510" s="242"/>
      <c r="D510" s="172"/>
      <c r="E510" s="172"/>
      <c r="F510" s="172"/>
      <c r="G510" s="172"/>
      <c r="H510" s="12" t="s">
        <v>7</v>
      </c>
      <c r="I510" s="13">
        <f>SUM(K510:N510)</f>
        <v>0</v>
      </c>
      <c r="J510" s="13"/>
      <c r="K510" s="13"/>
      <c r="L510" s="13">
        <v>0</v>
      </c>
      <c r="M510" s="13">
        <v>0</v>
      </c>
      <c r="N510" s="13">
        <v>0</v>
      </c>
      <c r="O510" s="13">
        <v>0</v>
      </c>
      <c r="P510" s="13">
        <v>0</v>
      </c>
      <c r="Q510" s="214"/>
      <c r="R510" s="163"/>
      <c r="S510" s="321"/>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c r="HT510" s="4"/>
      <c r="HU510" s="4"/>
      <c r="HV510" s="4"/>
      <c r="HW510" s="4"/>
      <c r="HX510" s="4"/>
      <c r="HY510" s="4"/>
      <c r="HZ510" s="4"/>
      <c r="IA510" s="4"/>
      <c r="IB510" s="4"/>
      <c r="IC510" s="4"/>
      <c r="ID510" s="4"/>
      <c r="IE510" s="4"/>
      <c r="IF510" s="4"/>
      <c r="IG510" s="4"/>
      <c r="IH510" s="4"/>
      <c r="II510" s="4"/>
      <c r="IJ510" s="4"/>
      <c r="IK510" s="4"/>
      <c r="IL510" s="4"/>
      <c r="IM510" s="4"/>
      <c r="IN510" s="4"/>
      <c r="IO510" s="4"/>
      <c r="IP510" s="4"/>
      <c r="IQ510" s="4"/>
      <c r="IR510" s="4"/>
      <c r="IS510" s="4"/>
      <c r="IT510" s="4"/>
      <c r="IU510" s="4"/>
      <c r="IV510" s="4"/>
      <c r="IW510" s="4"/>
      <c r="IX510" s="4"/>
      <c r="IY510" s="4"/>
      <c r="IZ510" s="4"/>
      <c r="JA510" s="4"/>
    </row>
    <row r="511" spans="1:261" s="5" customFormat="1" ht="32.1" customHeight="1" outlineLevel="1" x14ac:dyDescent="0.4">
      <c r="A511" s="241"/>
      <c r="B511" s="248"/>
      <c r="C511" s="242"/>
      <c r="D511" s="172"/>
      <c r="E511" s="172"/>
      <c r="F511" s="172"/>
      <c r="G511" s="172"/>
      <c r="H511" s="12" t="s">
        <v>8</v>
      </c>
      <c r="I511" s="13">
        <f>SUM(K511:N511)</f>
        <v>0</v>
      </c>
      <c r="J511" s="13"/>
      <c r="K511" s="13"/>
      <c r="L511" s="13">
        <v>0</v>
      </c>
      <c r="M511" s="13">
        <v>0</v>
      </c>
      <c r="N511" s="13">
        <v>0</v>
      </c>
      <c r="O511" s="13">
        <v>0</v>
      </c>
      <c r="P511" s="13">
        <v>0</v>
      </c>
      <c r="Q511" s="214"/>
      <c r="R511" s="163"/>
      <c r="S511" s="321"/>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c r="FQ511" s="4"/>
      <c r="FR511" s="4"/>
      <c r="FS511" s="4"/>
      <c r="FT511" s="4"/>
      <c r="FU511" s="4"/>
      <c r="FV511" s="4"/>
      <c r="FW511" s="4"/>
      <c r="FX511" s="4"/>
      <c r="FY511" s="4"/>
      <c r="FZ511" s="4"/>
      <c r="GA511" s="4"/>
      <c r="GB511" s="4"/>
      <c r="GC511" s="4"/>
      <c r="GD511" s="4"/>
      <c r="GE511" s="4"/>
      <c r="GF511" s="4"/>
      <c r="GG511" s="4"/>
      <c r="GH511" s="4"/>
      <c r="GI511" s="4"/>
      <c r="GJ511" s="4"/>
      <c r="GK511" s="4"/>
      <c r="GL511" s="4"/>
      <c r="GM511" s="4"/>
      <c r="GN511" s="4"/>
      <c r="GO511" s="4"/>
      <c r="GP511" s="4"/>
      <c r="GQ511" s="4"/>
      <c r="GR511" s="4"/>
      <c r="GS511" s="4"/>
      <c r="GT511" s="4"/>
      <c r="GU511" s="4"/>
      <c r="GV511" s="4"/>
      <c r="GW511" s="4"/>
      <c r="GX511" s="4"/>
      <c r="GY511" s="4"/>
      <c r="GZ511" s="4"/>
      <c r="HA511" s="4"/>
      <c r="HB511" s="4"/>
      <c r="HC511" s="4"/>
      <c r="HD511" s="4"/>
      <c r="HE511" s="4"/>
      <c r="HF511" s="4"/>
      <c r="HG511" s="4"/>
      <c r="HH511" s="4"/>
      <c r="HI511" s="4"/>
      <c r="HJ511" s="4"/>
      <c r="HK511" s="4"/>
      <c r="HL511" s="4"/>
      <c r="HM511" s="4"/>
      <c r="HN511" s="4"/>
      <c r="HO511" s="4"/>
      <c r="HP511" s="4"/>
      <c r="HQ511" s="4"/>
      <c r="HR511" s="4"/>
      <c r="HS511" s="4"/>
      <c r="HT511" s="4"/>
      <c r="HU511" s="4"/>
      <c r="HV511" s="4"/>
      <c r="HW511" s="4"/>
      <c r="HX511" s="4"/>
      <c r="HY511" s="4"/>
      <c r="HZ511" s="4"/>
      <c r="IA511" s="4"/>
      <c r="IB511" s="4"/>
      <c r="IC511" s="4"/>
      <c r="ID511" s="4"/>
      <c r="IE511" s="4"/>
      <c r="IF511" s="4"/>
      <c r="IG511" s="4"/>
      <c r="IH511" s="4"/>
      <c r="II511" s="4"/>
      <c r="IJ511" s="4"/>
      <c r="IK511" s="4"/>
      <c r="IL511" s="4"/>
      <c r="IM511" s="4"/>
      <c r="IN511" s="4"/>
      <c r="IO511" s="4"/>
      <c r="IP511" s="4"/>
      <c r="IQ511" s="4"/>
      <c r="IR511" s="4"/>
      <c r="IS511" s="4"/>
      <c r="IT511" s="4"/>
      <c r="IU511" s="4"/>
      <c r="IV511" s="4"/>
      <c r="IW511" s="4"/>
      <c r="IX511" s="4"/>
      <c r="IY511" s="4"/>
      <c r="IZ511" s="4"/>
      <c r="JA511" s="4"/>
    </row>
    <row r="512" spans="1:261" s="5" customFormat="1" ht="37.200000000000003" customHeight="1" outlineLevel="1" x14ac:dyDescent="0.4">
      <c r="A512" s="241"/>
      <c r="B512" s="249"/>
      <c r="C512" s="242"/>
      <c r="D512" s="172"/>
      <c r="E512" s="172"/>
      <c r="F512" s="172"/>
      <c r="G512" s="172"/>
      <c r="H512" s="12" t="s">
        <v>9</v>
      </c>
      <c r="I512" s="13">
        <f>SUM(K512:N512)</f>
        <v>0</v>
      </c>
      <c r="J512" s="13"/>
      <c r="K512" s="13"/>
      <c r="L512" s="13">
        <v>0</v>
      </c>
      <c r="M512" s="13">
        <v>0</v>
      </c>
      <c r="N512" s="13">
        <v>0</v>
      </c>
      <c r="O512" s="13">
        <v>0</v>
      </c>
      <c r="P512" s="13">
        <v>0</v>
      </c>
      <c r="Q512" s="214"/>
      <c r="R512" s="163"/>
      <c r="S512" s="321"/>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c r="FQ512" s="4"/>
      <c r="FR512" s="4"/>
      <c r="FS512" s="4"/>
      <c r="FT512" s="4"/>
      <c r="FU512" s="4"/>
      <c r="FV512" s="4"/>
      <c r="FW512" s="4"/>
      <c r="FX512" s="4"/>
      <c r="FY512" s="4"/>
      <c r="FZ512" s="4"/>
      <c r="GA512" s="4"/>
      <c r="GB512" s="4"/>
      <c r="GC512" s="4"/>
      <c r="GD512" s="4"/>
      <c r="GE512" s="4"/>
      <c r="GF512" s="4"/>
      <c r="GG512" s="4"/>
      <c r="GH512" s="4"/>
      <c r="GI512" s="4"/>
      <c r="GJ512" s="4"/>
      <c r="GK512" s="4"/>
      <c r="GL512" s="4"/>
      <c r="GM512" s="4"/>
      <c r="GN512" s="4"/>
      <c r="GO512" s="4"/>
      <c r="GP512" s="4"/>
      <c r="GQ512" s="4"/>
      <c r="GR512" s="4"/>
      <c r="GS512" s="4"/>
      <c r="GT512" s="4"/>
      <c r="GU512" s="4"/>
      <c r="GV512" s="4"/>
      <c r="GW512" s="4"/>
      <c r="GX512" s="4"/>
      <c r="GY512" s="4"/>
      <c r="GZ512" s="4"/>
      <c r="HA512" s="4"/>
      <c r="HB512" s="4"/>
      <c r="HC512" s="4"/>
      <c r="HD512" s="4"/>
      <c r="HE512" s="4"/>
      <c r="HF512" s="4"/>
      <c r="HG512" s="4"/>
      <c r="HH512" s="4"/>
      <c r="HI512" s="4"/>
      <c r="HJ512" s="4"/>
      <c r="HK512" s="4"/>
      <c r="HL512" s="4"/>
      <c r="HM512" s="4"/>
      <c r="HN512" s="4"/>
      <c r="HO512" s="4"/>
      <c r="HP512" s="4"/>
      <c r="HQ512" s="4"/>
      <c r="HR512" s="4"/>
      <c r="HS512" s="4"/>
      <c r="HT512" s="4"/>
      <c r="HU512" s="4"/>
      <c r="HV512" s="4"/>
      <c r="HW512" s="4"/>
      <c r="HX512" s="4"/>
      <c r="HY512" s="4"/>
      <c r="HZ512" s="4"/>
      <c r="IA512" s="4"/>
      <c r="IB512" s="4"/>
      <c r="IC512" s="4"/>
      <c r="ID512" s="4"/>
      <c r="IE512" s="4"/>
      <c r="IF512" s="4"/>
      <c r="IG512" s="4"/>
      <c r="IH512" s="4"/>
      <c r="II512" s="4"/>
      <c r="IJ512" s="4"/>
      <c r="IK512" s="4"/>
      <c r="IL512" s="4"/>
      <c r="IM512" s="4"/>
      <c r="IN512" s="4"/>
      <c r="IO512" s="4"/>
      <c r="IP512" s="4"/>
      <c r="IQ512" s="4"/>
      <c r="IR512" s="4"/>
      <c r="IS512" s="4"/>
      <c r="IT512" s="4"/>
      <c r="IU512" s="4"/>
      <c r="IV512" s="4"/>
      <c r="IW512" s="4"/>
      <c r="IX512" s="4"/>
      <c r="IY512" s="4"/>
      <c r="IZ512" s="4"/>
      <c r="JA512" s="4"/>
    </row>
    <row r="513" spans="1:261" s="5" customFormat="1" ht="47.55" customHeight="1" outlineLevel="1" x14ac:dyDescent="0.4">
      <c r="A513" s="241"/>
      <c r="B513" s="249"/>
      <c r="C513" s="242"/>
      <c r="D513" s="243"/>
      <c r="E513" s="243"/>
      <c r="F513" s="243"/>
      <c r="G513" s="243"/>
      <c r="H513" s="12" t="s">
        <v>104</v>
      </c>
      <c r="I513" s="13">
        <f>SUM(K513:N513)</f>
        <v>10339.15582</v>
      </c>
      <c r="J513" s="13"/>
      <c r="K513" s="13"/>
      <c r="L513" s="13">
        <v>0</v>
      </c>
      <c r="M513" s="13">
        <v>10339.15582</v>
      </c>
      <c r="N513" s="13">
        <v>0</v>
      </c>
      <c r="O513" s="13">
        <v>0</v>
      </c>
      <c r="P513" s="13">
        <f t="shared" si="69"/>
        <v>0</v>
      </c>
      <c r="Q513" s="250"/>
      <c r="R513" s="164"/>
      <c r="S513" s="321"/>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c r="IL513" s="4"/>
      <c r="IM513" s="4"/>
      <c r="IN513" s="4"/>
      <c r="IO513" s="4"/>
      <c r="IP513" s="4"/>
      <c r="IQ513" s="4"/>
      <c r="IR513" s="4"/>
      <c r="IS513" s="4"/>
      <c r="IT513" s="4"/>
      <c r="IU513" s="4"/>
      <c r="IV513" s="4"/>
      <c r="IW513" s="4"/>
      <c r="IX513" s="4"/>
      <c r="IY513" s="4"/>
      <c r="IZ513" s="4"/>
      <c r="JA513" s="4"/>
    </row>
    <row r="514" spans="1:261" s="5" customFormat="1" ht="215.55" customHeight="1" outlineLevel="1" x14ac:dyDescent="0.4">
      <c r="A514" s="139" t="s">
        <v>436</v>
      </c>
      <c r="B514" s="64" t="s">
        <v>263</v>
      </c>
      <c r="C514" s="14" t="s">
        <v>339</v>
      </c>
      <c r="D514" s="123">
        <v>43466</v>
      </c>
      <c r="E514" s="65">
        <v>44362</v>
      </c>
      <c r="F514" s="172">
        <v>44317</v>
      </c>
      <c r="G514" s="65">
        <v>44773</v>
      </c>
      <c r="H514" s="66" t="s">
        <v>6</v>
      </c>
      <c r="I514" s="13">
        <f>SUM(I515:I518)</f>
        <v>33315.950000000004</v>
      </c>
      <c r="J514" s="13">
        <f t="shared" ref="J514:O514" si="78">SUM(J515:J518)</f>
        <v>0</v>
      </c>
      <c r="K514" s="13">
        <f t="shared" si="78"/>
        <v>0</v>
      </c>
      <c r="L514" s="13">
        <f t="shared" si="78"/>
        <v>33315.950000000004</v>
      </c>
      <c r="M514" s="13">
        <f t="shared" si="78"/>
        <v>0</v>
      </c>
      <c r="N514" s="13">
        <f t="shared" si="78"/>
        <v>0</v>
      </c>
      <c r="O514" s="13">
        <f t="shared" si="78"/>
        <v>0</v>
      </c>
      <c r="P514" s="13">
        <f t="shared" si="69"/>
        <v>0</v>
      </c>
      <c r="Q514" s="205" t="s">
        <v>769</v>
      </c>
      <c r="R514" s="162" t="s">
        <v>734</v>
      </c>
      <c r="S514" s="321"/>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s="4"/>
      <c r="HH514" s="4"/>
      <c r="HI514" s="4"/>
      <c r="HJ514" s="4"/>
      <c r="HK514" s="4"/>
      <c r="HL514" s="4"/>
      <c r="HM514" s="4"/>
      <c r="HN514" s="4"/>
      <c r="HO514" s="4"/>
      <c r="HP514" s="4"/>
      <c r="HQ514" s="4"/>
      <c r="HR514" s="4"/>
      <c r="HS514" s="4"/>
      <c r="HT514" s="4"/>
      <c r="HU514" s="4"/>
      <c r="HV514" s="4"/>
      <c r="HW514" s="4"/>
      <c r="HX514" s="4"/>
      <c r="HY514" s="4"/>
      <c r="HZ514" s="4"/>
      <c r="IA514" s="4"/>
      <c r="IB514" s="4"/>
      <c r="IC514" s="4"/>
      <c r="ID514" s="4"/>
      <c r="IE514" s="4"/>
      <c r="IF514" s="4"/>
      <c r="IG514" s="4"/>
      <c r="IH514" s="4"/>
      <c r="II514" s="4"/>
      <c r="IJ514" s="4"/>
      <c r="IK514" s="4"/>
      <c r="IL514" s="4"/>
      <c r="IM514" s="4"/>
      <c r="IN514" s="4"/>
      <c r="IO514" s="4"/>
      <c r="IP514" s="4"/>
      <c r="IQ514" s="4"/>
      <c r="IR514" s="4"/>
      <c r="IS514" s="4"/>
      <c r="IT514" s="4"/>
      <c r="IU514" s="4"/>
      <c r="IV514" s="4"/>
      <c r="IW514" s="4"/>
      <c r="IX514" s="4"/>
      <c r="IY514" s="4"/>
      <c r="IZ514" s="4"/>
      <c r="JA514" s="4"/>
    </row>
    <row r="515" spans="1:261" s="5" customFormat="1" ht="36" customHeight="1" outlineLevel="1" x14ac:dyDescent="0.4">
      <c r="A515" s="115"/>
      <c r="B515" s="67"/>
      <c r="C515" s="131"/>
      <c r="D515" s="68"/>
      <c r="E515" s="69"/>
      <c r="F515" s="172"/>
      <c r="G515" s="69"/>
      <c r="H515" s="66" t="s">
        <v>7</v>
      </c>
      <c r="I515" s="13">
        <f>SUM(K515:N515)</f>
        <v>0</v>
      </c>
      <c r="J515" s="13"/>
      <c r="K515" s="13"/>
      <c r="L515" s="13">
        <v>0</v>
      </c>
      <c r="M515" s="13">
        <v>0</v>
      </c>
      <c r="N515" s="13">
        <v>0</v>
      </c>
      <c r="O515" s="13">
        <v>0</v>
      </c>
      <c r="P515" s="13">
        <v>0</v>
      </c>
      <c r="Q515" s="206"/>
      <c r="R515" s="163"/>
      <c r="S515" s="321"/>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s="4"/>
      <c r="HH515" s="4"/>
      <c r="HI515" s="4"/>
      <c r="HJ515" s="4"/>
      <c r="HK515" s="4"/>
      <c r="HL515" s="4"/>
      <c r="HM515" s="4"/>
      <c r="HN515" s="4"/>
      <c r="HO515" s="4"/>
      <c r="HP515" s="4"/>
      <c r="HQ515" s="4"/>
      <c r="HR515" s="4"/>
      <c r="HS515" s="4"/>
      <c r="HT515" s="4"/>
      <c r="HU515" s="4"/>
      <c r="HV515" s="4"/>
      <c r="HW515" s="4"/>
      <c r="HX515" s="4"/>
      <c r="HY515" s="4"/>
      <c r="HZ515" s="4"/>
      <c r="IA515" s="4"/>
      <c r="IB515" s="4"/>
      <c r="IC515" s="4"/>
      <c r="ID515" s="4"/>
      <c r="IE515" s="4"/>
      <c r="IF515" s="4"/>
      <c r="IG515" s="4"/>
      <c r="IH515" s="4"/>
      <c r="II515" s="4"/>
      <c r="IJ515" s="4"/>
      <c r="IK515" s="4"/>
      <c r="IL515" s="4"/>
      <c r="IM515" s="4"/>
      <c r="IN515" s="4"/>
      <c r="IO515" s="4"/>
      <c r="IP515" s="4"/>
      <c r="IQ515" s="4"/>
      <c r="IR515" s="4"/>
      <c r="IS515" s="4"/>
      <c r="IT515" s="4"/>
      <c r="IU515" s="4"/>
      <c r="IV515" s="4"/>
      <c r="IW515" s="4"/>
      <c r="IX515" s="4"/>
      <c r="IY515" s="4"/>
      <c r="IZ515" s="4"/>
      <c r="JA515" s="4"/>
    </row>
    <row r="516" spans="1:261" s="5" customFormat="1" ht="36" customHeight="1" outlineLevel="1" x14ac:dyDescent="0.4">
      <c r="A516" s="32"/>
      <c r="B516" s="70"/>
      <c r="C516" s="131"/>
      <c r="D516" s="71"/>
      <c r="E516" s="68"/>
      <c r="F516" s="172"/>
      <c r="G516" s="69"/>
      <c r="H516" s="66" t="s">
        <v>8</v>
      </c>
      <c r="I516" s="13">
        <f>SUM(K516:N516)</f>
        <v>32982.800000000003</v>
      </c>
      <c r="J516" s="13"/>
      <c r="K516" s="13"/>
      <c r="L516" s="13">
        <v>32982.800000000003</v>
      </c>
      <c r="M516" s="13">
        <v>0</v>
      </c>
      <c r="N516" s="13">
        <v>0</v>
      </c>
      <c r="O516" s="13">
        <v>0</v>
      </c>
      <c r="P516" s="13">
        <f t="shared" si="69"/>
        <v>0</v>
      </c>
      <c r="Q516" s="206"/>
      <c r="R516" s="163"/>
      <c r="S516" s="321"/>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c r="IL516" s="4"/>
      <c r="IM516" s="4"/>
      <c r="IN516" s="4"/>
      <c r="IO516" s="4"/>
      <c r="IP516" s="4"/>
      <c r="IQ516" s="4"/>
      <c r="IR516" s="4"/>
      <c r="IS516" s="4"/>
      <c r="IT516" s="4"/>
      <c r="IU516" s="4"/>
      <c r="IV516" s="4"/>
      <c r="IW516" s="4"/>
      <c r="IX516" s="4"/>
      <c r="IY516" s="4"/>
      <c r="IZ516" s="4"/>
      <c r="JA516" s="4"/>
    </row>
    <row r="517" spans="1:261" s="5" customFormat="1" ht="34.950000000000003" customHeight="1" outlineLevel="1" x14ac:dyDescent="0.4">
      <c r="A517" s="32"/>
      <c r="B517" s="70"/>
      <c r="C517" s="131"/>
      <c r="D517" s="71"/>
      <c r="E517" s="68"/>
      <c r="F517" s="172"/>
      <c r="G517" s="69"/>
      <c r="H517" s="66" t="s">
        <v>9</v>
      </c>
      <c r="I517" s="13">
        <f>SUM(K517:N517)</f>
        <v>333.15</v>
      </c>
      <c r="J517" s="13"/>
      <c r="K517" s="13"/>
      <c r="L517" s="13">
        <v>333.15</v>
      </c>
      <c r="M517" s="13">
        <v>0</v>
      </c>
      <c r="N517" s="13">
        <v>0</v>
      </c>
      <c r="O517" s="13">
        <v>0</v>
      </c>
      <c r="P517" s="13">
        <f t="shared" si="69"/>
        <v>0</v>
      </c>
      <c r="Q517" s="206"/>
      <c r="R517" s="163"/>
      <c r="S517" s="321"/>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c r="HC517" s="4"/>
      <c r="HD517" s="4"/>
      <c r="HE517" s="4"/>
      <c r="HF517" s="4"/>
      <c r="HG517" s="4"/>
      <c r="HH517" s="4"/>
      <c r="HI517" s="4"/>
      <c r="HJ517" s="4"/>
      <c r="HK517" s="4"/>
      <c r="HL517" s="4"/>
      <c r="HM517" s="4"/>
      <c r="HN517" s="4"/>
      <c r="HO517" s="4"/>
      <c r="HP517" s="4"/>
      <c r="HQ517" s="4"/>
      <c r="HR517" s="4"/>
      <c r="HS517" s="4"/>
      <c r="HT517" s="4"/>
      <c r="HU517" s="4"/>
      <c r="HV517" s="4"/>
      <c r="HW517" s="4"/>
      <c r="HX517" s="4"/>
      <c r="HY517" s="4"/>
      <c r="HZ517" s="4"/>
      <c r="IA517" s="4"/>
      <c r="IB517" s="4"/>
      <c r="IC517" s="4"/>
      <c r="ID517" s="4"/>
      <c r="IE517" s="4"/>
      <c r="IF517" s="4"/>
      <c r="IG517" s="4"/>
      <c r="IH517" s="4"/>
      <c r="II517" s="4"/>
      <c r="IJ517" s="4"/>
      <c r="IK517" s="4"/>
      <c r="IL517" s="4"/>
      <c r="IM517" s="4"/>
      <c r="IN517" s="4"/>
      <c r="IO517" s="4"/>
      <c r="IP517" s="4"/>
      <c r="IQ517" s="4"/>
      <c r="IR517" s="4"/>
      <c r="IS517" s="4"/>
      <c r="IT517" s="4"/>
      <c r="IU517" s="4"/>
      <c r="IV517" s="4"/>
      <c r="IW517" s="4"/>
      <c r="IX517" s="4"/>
      <c r="IY517" s="4"/>
      <c r="IZ517" s="4"/>
      <c r="JA517" s="4"/>
    </row>
    <row r="518" spans="1:261" s="5" customFormat="1" ht="46.2" customHeight="1" outlineLevel="1" x14ac:dyDescent="0.4">
      <c r="A518" s="115"/>
      <c r="B518" s="72"/>
      <c r="C518" s="132"/>
      <c r="D518" s="73"/>
      <c r="E518" s="73"/>
      <c r="F518" s="219"/>
      <c r="G518" s="73"/>
      <c r="H518" s="12" t="s">
        <v>104</v>
      </c>
      <c r="I518" s="13">
        <f>SUM(K518:N518)</f>
        <v>0</v>
      </c>
      <c r="J518" s="13"/>
      <c r="K518" s="13"/>
      <c r="L518" s="13">
        <v>0</v>
      </c>
      <c r="M518" s="13">
        <v>0</v>
      </c>
      <c r="N518" s="13">
        <v>0</v>
      </c>
      <c r="O518" s="13">
        <v>0</v>
      </c>
      <c r="P518" s="13">
        <v>0</v>
      </c>
      <c r="Q518" s="74"/>
      <c r="R518" s="164"/>
      <c r="S518" s="321"/>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s="4"/>
      <c r="HH518" s="4"/>
      <c r="HI518" s="4"/>
      <c r="HJ518" s="4"/>
      <c r="HK518" s="4"/>
      <c r="HL518" s="4"/>
      <c r="HM518" s="4"/>
      <c r="HN518" s="4"/>
      <c r="HO518" s="4"/>
      <c r="HP518" s="4"/>
      <c r="HQ518" s="4"/>
      <c r="HR518" s="4"/>
      <c r="HS518" s="4"/>
      <c r="HT518" s="4"/>
      <c r="HU518" s="4"/>
      <c r="HV518" s="4"/>
      <c r="HW518" s="4"/>
      <c r="HX518" s="4"/>
      <c r="HY518" s="4"/>
      <c r="HZ518" s="4"/>
      <c r="IA518" s="4"/>
      <c r="IB518" s="4"/>
      <c r="IC518" s="4"/>
      <c r="ID518" s="4"/>
      <c r="IE518" s="4"/>
      <c r="IF518" s="4"/>
      <c r="IG518" s="4"/>
      <c r="IH518" s="4"/>
      <c r="II518" s="4"/>
      <c r="IJ518" s="4"/>
      <c r="IK518" s="4"/>
      <c r="IL518" s="4"/>
      <c r="IM518" s="4"/>
      <c r="IN518" s="4"/>
      <c r="IO518" s="4"/>
      <c r="IP518" s="4"/>
      <c r="IQ518" s="4"/>
      <c r="IR518" s="4"/>
      <c r="IS518" s="4"/>
      <c r="IT518" s="4"/>
      <c r="IU518" s="4"/>
      <c r="IV518" s="4"/>
      <c r="IW518" s="4"/>
      <c r="IX518" s="4"/>
      <c r="IY518" s="4"/>
      <c r="IZ518" s="4"/>
      <c r="JA518" s="4"/>
    </row>
    <row r="519" spans="1:261" s="5" customFormat="1" ht="112.2" customHeight="1" outlineLevel="1" x14ac:dyDescent="0.4">
      <c r="A519" s="173" t="s">
        <v>91</v>
      </c>
      <c r="B519" s="207" t="s">
        <v>100</v>
      </c>
      <c r="C519" s="183" t="s">
        <v>437</v>
      </c>
      <c r="D519" s="210"/>
      <c r="E519" s="210"/>
      <c r="F519" s="216"/>
      <c r="G519" s="216"/>
      <c r="H519" s="157" t="s">
        <v>6</v>
      </c>
      <c r="I519" s="13">
        <f>I520+I521</f>
        <v>201805.7</v>
      </c>
      <c r="J519" s="13">
        <f t="shared" ref="J519:O519" si="79">J520+J521</f>
        <v>0</v>
      </c>
      <c r="K519" s="13">
        <f t="shared" si="79"/>
        <v>23.9</v>
      </c>
      <c r="L519" s="13">
        <f t="shared" si="79"/>
        <v>0</v>
      </c>
      <c r="M519" s="13">
        <f t="shared" si="79"/>
        <v>0</v>
      </c>
      <c r="N519" s="13">
        <f t="shared" si="79"/>
        <v>201781.8</v>
      </c>
      <c r="O519" s="13">
        <f t="shared" si="79"/>
        <v>130312.73</v>
      </c>
      <c r="P519" s="13">
        <f t="shared" si="69"/>
        <v>64.573364379697892</v>
      </c>
      <c r="Q519" s="213"/>
      <c r="R519" s="162"/>
      <c r="S519" s="321"/>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s="4"/>
      <c r="HH519" s="4"/>
      <c r="HI519" s="4"/>
      <c r="HJ519" s="4"/>
      <c r="HK519" s="4"/>
      <c r="HL519" s="4"/>
      <c r="HM519" s="4"/>
      <c r="HN519" s="4"/>
      <c r="HO519" s="4"/>
      <c r="HP519" s="4"/>
      <c r="HQ519" s="4"/>
      <c r="HR519" s="4"/>
      <c r="HS519" s="4"/>
      <c r="HT519" s="4"/>
      <c r="HU519" s="4"/>
      <c r="HV519" s="4"/>
      <c r="HW519" s="4"/>
      <c r="HX519" s="4"/>
      <c r="HY519" s="4"/>
      <c r="HZ519" s="4"/>
      <c r="IA519" s="4"/>
      <c r="IB519" s="4"/>
      <c r="IC519" s="4"/>
      <c r="ID519" s="4"/>
      <c r="IE519" s="4"/>
      <c r="IF519" s="4"/>
      <c r="IG519" s="4"/>
      <c r="IH519" s="4"/>
      <c r="II519" s="4"/>
      <c r="IJ519" s="4"/>
      <c r="IK519" s="4"/>
      <c r="IL519" s="4"/>
      <c r="IM519" s="4"/>
      <c r="IN519" s="4"/>
      <c r="IO519" s="4"/>
      <c r="IP519" s="4"/>
      <c r="IQ519" s="4"/>
      <c r="IR519" s="4"/>
      <c r="IS519" s="4"/>
      <c r="IT519" s="4"/>
      <c r="IU519" s="4"/>
      <c r="IV519" s="4"/>
      <c r="IW519" s="4"/>
      <c r="IX519" s="4"/>
      <c r="IY519" s="4"/>
      <c r="IZ519" s="4"/>
      <c r="JA519" s="4"/>
    </row>
    <row r="520" spans="1:261" s="5" customFormat="1" ht="45.6" customHeight="1" outlineLevel="1" x14ac:dyDescent="0.4">
      <c r="A520" s="174"/>
      <c r="B520" s="208"/>
      <c r="C520" s="184"/>
      <c r="D520" s="211"/>
      <c r="E520" s="211"/>
      <c r="F520" s="217"/>
      <c r="G520" s="217"/>
      <c r="H520" s="157" t="s">
        <v>8</v>
      </c>
      <c r="I520" s="13">
        <f>I523</f>
        <v>1553.7</v>
      </c>
      <c r="J520" s="13">
        <f t="shared" ref="J520:O520" si="80">J523</f>
        <v>0</v>
      </c>
      <c r="K520" s="13">
        <f t="shared" si="80"/>
        <v>23.9</v>
      </c>
      <c r="L520" s="13">
        <f t="shared" si="80"/>
        <v>0</v>
      </c>
      <c r="M520" s="13">
        <f t="shared" si="80"/>
        <v>0</v>
      </c>
      <c r="N520" s="13">
        <f t="shared" si="80"/>
        <v>1529.8</v>
      </c>
      <c r="O520" s="13">
        <f t="shared" si="80"/>
        <v>1553.7</v>
      </c>
      <c r="P520" s="13">
        <f t="shared" si="69"/>
        <v>100</v>
      </c>
      <c r="Q520" s="214"/>
      <c r="R520" s="163"/>
      <c r="S520" s="321"/>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c r="IL520" s="4"/>
      <c r="IM520" s="4"/>
      <c r="IN520" s="4"/>
      <c r="IO520" s="4"/>
      <c r="IP520" s="4"/>
      <c r="IQ520" s="4"/>
      <c r="IR520" s="4"/>
      <c r="IS520" s="4"/>
      <c r="IT520" s="4"/>
      <c r="IU520" s="4"/>
      <c r="IV520" s="4"/>
      <c r="IW520" s="4"/>
      <c r="IX520" s="4"/>
      <c r="IY520" s="4"/>
      <c r="IZ520" s="4"/>
      <c r="JA520" s="4"/>
    </row>
    <row r="521" spans="1:261" s="5" customFormat="1" ht="50.55" customHeight="1" outlineLevel="1" x14ac:dyDescent="0.4">
      <c r="A521" s="175"/>
      <c r="B521" s="209"/>
      <c r="C521" s="185"/>
      <c r="D521" s="212"/>
      <c r="E521" s="212"/>
      <c r="F521" s="218"/>
      <c r="G521" s="218"/>
      <c r="H521" s="157" t="s">
        <v>131</v>
      </c>
      <c r="I521" s="13">
        <f>I524+I528+I531</f>
        <v>200252</v>
      </c>
      <c r="J521" s="13">
        <f t="shared" ref="J521:O521" si="81">J524+J528+J531</f>
        <v>0</v>
      </c>
      <c r="K521" s="13">
        <f t="shared" si="81"/>
        <v>0</v>
      </c>
      <c r="L521" s="13">
        <f t="shared" si="81"/>
        <v>0</v>
      </c>
      <c r="M521" s="13">
        <f t="shared" si="81"/>
        <v>0</v>
      </c>
      <c r="N521" s="13">
        <f t="shared" si="81"/>
        <v>200252</v>
      </c>
      <c r="O521" s="13">
        <f t="shared" si="81"/>
        <v>128759.03</v>
      </c>
      <c r="P521" s="13">
        <f t="shared" si="69"/>
        <v>64.298498891396832</v>
      </c>
      <c r="Q521" s="215"/>
      <c r="R521" s="164"/>
      <c r="S521" s="321"/>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c r="IL521" s="4"/>
      <c r="IM521" s="4"/>
      <c r="IN521" s="4"/>
      <c r="IO521" s="4"/>
      <c r="IP521" s="4"/>
      <c r="IQ521" s="4"/>
      <c r="IR521" s="4"/>
      <c r="IS521" s="4"/>
      <c r="IT521" s="4"/>
      <c r="IU521" s="4"/>
      <c r="IV521" s="4"/>
      <c r="IW521" s="4"/>
      <c r="IX521" s="4"/>
      <c r="IY521" s="4"/>
      <c r="IZ521" s="4"/>
      <c r="JA521" s="4"/>
    </row>
    <row r="522" spans="1:261" s="5" customFormat="1" ht="42.6" customHeight="1" outlineLevel="1" x14ac:dyDescent="0.4">
      <c r="A522" s="173" t="s">
        <v>29</v>
      </c>
      <c r="B522" s="198" t="s">
        <v>12</v>
      </c>
      <c r="C522" s="198" t="s">
        <v>340</v>
      </c>
      <c r="D522" s="165">
        <v>44197</v>
      </c>
      <c r="E522" s="165">
        <v>44561</v>
      </c>
      <c r="F522" s="165">
        <v>44197</v>
      </c>
      <c r="G522" s="165">
        <v>44561</v>
      </c>
      <c r="H522" s="12" t="s">
        <v>6</v>
      </c>
      <c r="I522" s="13">
        <f>I523+I524</f>
        <v>2355.6999999999998</v>
      </c>
      <c r="J522" s="13">
        <f t="shared" ref="J522:O522" si="82">J523+J524</f>
        <v>0</v>
      </c>
      <c r="K522" s="13">
        <f t="shared" si="82"/>
        <v>23.9</v>
      </c>
      <c r="L522" s="13">
        <f t="shared" si="82"/>
        <v>0</v>
      </c>
      <c r="M522" s="13">
        <f t="shared" si="82"/>
        <v>0</v>
      </c>
      <c r="N522" s="13">
        <f t="shared" si="82"/>
        <v>2331.8000000000002</v>
      </c>
      <c r="O522" s="13">
        <f t="shared" si="82"/>
        <v>2028.9</v>
      </c>
      <c r="P522" s="13">
        <f t="shared" si="69"/>
        <v>86.127265780871937</v>
      </c>
      <c r="Q522" s="202"/>
      <c r="R522" s="162"/>
      <c r="S522" s="321"/>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c r="HC522" s="4"/>
      <c r="HD522" s="4"/>
      <c r="HE522" s="4"/>
      <c r="HF522" s="4"/>
      <c r="HG522" s="4"/>
      <c r="HH522" s="4"/>
      <c r="HI522" s="4"/>
      <c r="HJ522" s="4"/>
      <c r="HK522" s="4"/>
      <c r="HL522" s="4"/>
      <c r="HM522" s="4"/>
      <c r="HN522" s="4"/>
      <c r="HO522" s="4"/>
      <c r="HP522" s="4"/>
      <c r="HQ522" s="4"/>
      <c r="HR522" s="4"/>
      <c r="HS522" s="4"/>
      <c r="HT522" s="4"/>
      <c r="HU522" s="4"/>
      <c r="HV522" s="4"/>
      <c r="HW522" s="4"/>
      <c r="HX522" s="4"/>
      <c r="HY522" s="4"/>
      <c r="HZ522" s="4"/>
      <c r="IA522" s="4"/>
      <c r="IB522" s="4"/>
      <c r="IC522" s="4"/>
      <c r="ID522" s="4"/>
      <c r="IE522" s="4"/>
      <c r="IF522" s="4"/>
      <c r="IG522" s="4"/>
      <c r="IH522" s="4"/>
      <c r="II522" s="4"/>
      <c r="IJ522" s="4"/>
      <c r="IK522" s="4"/>
      <c r="IL522" s="4"/>
      <c r="IM522" s="4"/>
      <c r="IN522" s="4"/>
      <c r="IO522" s="4"/>
      <c r="IP522" s="4"/>
      <c r="IQ522" s="4"/>
      <c r="IR522" s="4"/>
      <c r="IS522" s="4"/>
      <c r="IT522" s="4"/>
      <c r="IU522" s="4"/>
      <c r="IV522" s="4"/>
      <c r="IW522" s="4"/>
      <c r="IX522" s="4"/>
      <c r="IY522" s="4"/>
      <c r="IZ522" s="4"/>
      <c r="JA522" s="4"/>
    </row>
    <row r="523" spans="1:261" s="5" customFormat="1" ht="21" customHeight="1" x14ac:dyDescent="0.4">
      <c r="A523" s="174"/>
      <c r="B523" s="199"/>
      <c r="C523" s="199"/>
      <c r="D523" s="166"/>
      <c r="E523" s="166"/>
      <c r="F523" s="166"/>
      <c r="G523" s="166"/>
      <c r="H523" s="12" t="s">
        <v>8</v>
      </c>
      <c r="I523" s="13">
        <f>I525</f>
        <v>1553.7</v>
      </c>
      <c r="J523" s="13">
        <f t="shared" ref="J523:O523" si="83">J525</f>
        <v>0</v>
      </c>
      <c r="K523" s="13">
        <f t="shared" si="83"/>
        <v>23.9</v>
      </c>
      <c r="L523" s="13">
        <f t="shared" si="83"/>
        <v>0</v>
      </c>
      <c r="M523" s="13">
        <f t="shared" si="83"/>
        <v>0</v>
      </c>
      <c r="N523" s="13">
        <f t="shared" si="83"/>
        <v>1529.8</v>
      </c>
      <c r="O523" s="13">
        <f t="shared" si="83"/>
        <v>1553.7</v>
      </c>
      <c r="P523" s="13">
        <f t="shared" si="69"/>
        <v>100</v>
      </c>
      <c r="Q523" s="203"/>
      <c r="R523" s="163"/>
      <c r="S523" s="321"/>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c r="IL523" s="4"/>
      <c r="IM523" s="4"/>
      <c r="IN523" s="4"/>
      <c r="IO523" s="4"/>
      <c r="IP523" s="4"/>
      <c r="IQ523" s="4"/>
      <c r="IR523" s="4"/>
      <c r="IS523" s="4"/>
      <c r="IT523" s="4"/>
      <c r="IU523" s="4"/>
      <c r="IV523" s="4"/>
      <c r="IW523" s="4"/>
      <c r="IX523" s="4"/>
      <c r="IY523" s="4"/>
      <c r="IZ523" s="4"/>
      <c r="JA523" s="4"/>
    </row>
    <row r="524" spans="1:261" s="5" customFormat="1" ht="100.2" customHeight="1" x14ac:dyDescent="0.4">
      <c r="A524" s="175"/>
      <c r="B524" s="200"/>
      <c r="C524" s="200"/>
      <c r="D524" s="167"/>
      <c r="E524" s="167"/>
      <c r="F524" s="167"/>
      <c r="G524" s="167"/>
      <c r="H524" s="12" t="s">
        <v>132</v>
      </c>
      <c r="I524" s="13">
        <f>I527</f>
        <v>802</v>
      </c>
      <c r="J524" s="13">
        <f t="shared" ref="J524:O524" si="84">J527</f>
        <v>0</v>
      </c>
      <c r="K524" s="13">
        <f t="shared" si="84"/>
        <v>0</v>
      </c>
      <c r="L524" s="13">
        <f t="shared" si="84"/>
        <v>0</v>
      </c>
      <c r="M524" s="13">
        <f t="shared" si="84"/>
        <v>0</v>
      </c>
      <c r="N524" s="13">
        <f t="shared" si="84"/>
        <v>802</v>
      </c>
      <c r="O524" s="13">
        <f t="shared" si="84"/>
        <v>475.2</v>
      </c>
      <c r="P524" s="13">
        <f t="shared" si="69"/>
        <v>59.251870324189525</v>
      </c>
      <c r="Q524" s="204"/>
      <c r="R524" s="164"/>
      <c r="S524" s="321"/>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c r="HT524" s="4"/>
      <c r="HU524" s="4"/>
      <c r="HV524" s="4"/>
      <c r="HW524" s="4"/>
      <c r="HX524" s="4"/>
      <c r="HY524" s="4"/>
      <c r="HZ524" s="4"/>
      <c r="IA524" s="4"/>
      <c r="IB524" s="4"/>
      <c r="IC524" s="4"/>
      <c r="ID524" s="4"/>
      <c r="IE524" s="4"/>
      <c r="IF524" s="4"/>
      <c r="IG524" s="4"/>
      <c r="IH524" s="4"/>
      <c r="II524" s="4"/>
      <c r="IJ524" s="4"/>
      <c r="IK524" s="4"/>
      <c r="IL524" s="4"/>
      <c r="IM524" s="4"/>
      <c r="IN524" s="4"/>
      <c r="IO524" s="4"/>
      <c r="IP524" s="4"/>
      <c r="IQ524" s="4"/>
      <c r="IR524" s="4"/>
      <c r="IS524" s="4"/>
      <c r="IT524" s="4"/>
      <c r="IU524" s="4"/>
      <c r="IV524" s="4"/>
      <c r="IW524" s="4"/>
      <c r="IX524" s="4"/>
      <c r="IY524" s="4"/>
      <c r="IZ524" s="4"/>
      <c r="JA524" s="4"/>
    </row>
    <row r="525" spans="1:261" s="5" customFormat="1" ht="409.6" customHeight="1" x14ac:dyDescent="0.4">
      <c r="A525" s="139" t="s">
        <v>68</v>
      </c>
      <c r="B525" s="75" t="s">
        <v>114</v>
      </c>
      <c r="C525" s="12" t="s">
        <v>341</v>
      </c>
      <c r="D525" s="112">
        <v>44197</v>
      </c>
      <c r="E525" s="112">
        <v>44561</v>
      </c>
      <c r="F525" s="112">
        <v>44197</v>
      </c>
      <c r="G525" s="112">
        <v>44561</v>
      </c>
      <c r="H525" s="12" t="s">
        <v>8</v>
      </c>
      <c r="I525" s="13">
        <f>N525+K525</f>
        <v>1553.7</v>
      </c>
      <c r="J525" s="13"/>
      <c r="K525" s="13">
        <v>23.9</v>
      </c>
      <c r="L525" s="13"/>
      <c r="M525" s="13"/>
      <c r="N525" s="13">
        <v>1529.8</v>
      </c>
      <c r="O525" s="13">
        <v>1553.7</v>
      </c>
      <c r="P525" s="13">
        <f t="shared" si="69"/>
        <v>100</v>
      </c>
      <c r="Q525" s="76" t="s">
        <v>735</v>
      </c>
      <c r="R525" s="17" t="s">
        <v>730</v>
      </c>
      <c r="S525" s="321"/>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c r="GT525" s="4"/>
      <c r="GU525" s="4"/>
      <c r="GV525" s="4"/>
      <c r="GW525" s="4"/>
      <c r="GX525" s="4"/>
      <c r="GY525" s="4"/>
      <c r="GZ525" s="4"/>
      <c r="HA525" s="4"/>
      <c r="HB525" s="4"/>
      <c r="HC525" s="4"/>
      <c r="HD525" s="4"/>
      <c r="HE525" s="4"/>
      <c r="HF525" s="4"/>
      <c r="HG525" s="4"/>
      <c r="HH525" s="4"/>
      <c r="HI525" s="4"/>
      <c r="HJ525" s="4"/>
      <c r="HK525" s="4"/>
      <c r="HL525" s="4"/>
      <c r="HM525" s="4"/>
      <c r="HN525" s="4"/>
      <c r="HO525" s="4"/>
      <c r="HP525" s="4"/>
      <c r="HQ525" s="4"/>
      <c r="HR525" s="4"/>
      <c r="HS525" s="4"/>
      <c r="HT525" s="4"/>
      <c r="HU525" s="4"/>
      <c r="HV525" s="4"/>
      <c r="HW525" s="4"/>
      <c r="HX525" s="4"/>
      <c r="HY525" s="4"/>
      <c r="HZ525" s="4"/>
      <c r="IA525" s="4"/>
      <c r="IB525" s="4"/>
      <c r="IC525" s="4"/>
      <c r="ID525" s="4"/>
      <c r="IE525" s="4"/>
      <c r="IF525" s="4"/>
      <c r="IG525" s="4"/>
      <c r="IH525" s="4"/>
      <c r="II525" s="4"/>
      <c r="IJ525" s="4"/>
      <c r="IK525" s="4"/>
      <c r="IL525" s="4"/>
      <c r="IM525" s="4"/>
      <c r="IN525" s="4"/>
      <c r="IO525" s="4"/>
      <c r="IP525" s="4"/>
      <c r="IQ525" s="4"/>
      <c r="IR525" s="4"/>
      <c r="IS525" s="4"/>
      <c r="IT525" s="4"/>
      <c r="IU525" s="4"/>
      <c r="IV525" s="4"/>
      <c r="IW525" s="4"/>
      <c r="IX525" s="4"/>
      <c r="IY525" s="4"/>
      <c r="IZ525" s="4"/>
      <c r="JA525" s="4"/>
    </row>
    <row r="526" spans="1:261" s="5" customFormat="1" ht="264.14999999999998" customHeight="1" x14ac:dyDescent="0.4">
      <c r="A526" s="139" t="s">
        <v>69</v>
      </c>
      <c r="B526" s="14" t="s">
        <v>67</v>
      </c>
      <c r="C526" s="154" t="s">
        <v>342</v>
      </c>
      <c r="D526" s="112">
        <v>44409</v>
      </c>
      <c r="E526" s="112">
        <v>44530</v>
      </c>
      <c r="F526" s="112">
        <v>44409</v>
      </c>
      <c r="G526" s="112">
        <v>44530</v>
      </c>
      <c r="H526" s="12" t="s">
        <v>10</v>
      </c>
      <c r="I526" s="13" t="s">
        <v>11</v>
      </c>
      <c r="J526" s="13" t="s">
        <v>11</v>
      </c>
      <c r="K526" s="13" t="s">
        <v>11</v>
      </c>
      <c r="L526" s="13" t="s">
        <v>11</v>
      </c>
      <c r="M526" s="13" t="s">
        <v>11</v>
      </c>
      <c r="N526" s="13" t="s">
        <v>11</v>
      </c>
      <c r="O526" s="13" t="s">
        <v>11</v>
      </c>
      <c r="P526" s="13" t="s">
        <v>11</v>
      </c>
      <c r="Q526" s="76" t="s">
        <v>723</v>
      </c>
      <c r="R526" s="17" t="s">
        <v>730</v>
      </c>
      <c r="S526" s="321"/>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c r="HC526" s="4"/>
      <c r="HD526" s="4"/>
      <c r="HE526" s="4"/>
      <c r="HF526" s="4"/>
      <c r="HG526" s="4"/>
      <c r="HH526" s="4"/>
      <c r="HI526" s="4"/>
      <c r="HJ526" s="4"/>
      <c r="HK526" s="4"/>
      <c r="HL526" s="4"/>
      <c r="HM526" s="4"/>
      <c r="HN526" s="4"/>
      <c r="HO526" s="4"/>
      <c r="HP526" s="4"/>
      <c r="HQ526" s="4"/>
      <c r="HR526" s="4"/>
      <c r="HS526" s="4"/>
      <c r="HT526" s="4"/>
      <c r="HU526" s="4"/>
      <c r="HV526" s="4"/>
      <c r="HW526" s="4"/>
      <c r="HX526" s="4"/>
      <c r="HY526" s="4"/>
      <c r="HZ526" s="4"/>
      <c r="IA526" s="4"/>
      <c r="IB526" s="4"/>
      <c r="IC526" s="4"/>
      <c r="ID526" s="4"/>
      <c r="IE526" s="4"/>
      <c r="IF526" s="4"/>
      <c r="IG526" s="4"/>
      <c r="IH526" s="4"/>
      <c r="II526" s="4"/>
      <c r="IJ526" s="4"/>
      <c r="IK526" s="4"/>
      <c r="IL526" s="4"/>
      <c r="IM526" s="4"/>
      <c r="IN526" s="4"/>
      <c r="IO526" s="4"/>
      <c r="IP526" s="4"/>
      <c r="IQ526" s="4"/>
      <c r="IR526" s="4"/>
      <c r="IS526" s="4"/>
      <c r="IT526" s="4"/>
      <c r="IU526" s="4"/>
      <c r="IV526" s="4"/>
      <c r="IW526" s="4"/>
      <c r="IX526" s="4"/>
      <c r="IY526" s="4"/>
      <c r="IZ526" s="4"/>
      <c r="JA526" s="4"/>
    </row>
    <row r="527" spans="1:261" s="5" customFormat="1" ht="189.15" customHeight="1" x14ac:dyDescent="0.4">
      <c r="A527" s="139" t="s">
        <v>70</v>
      </c>
      <c r="B527" s="14" t="s">
        <v>71</v>
      </c>
      <c r="C527" s="12" t="s">
        <v>186</v>
      </c>
      <c r="D527" s="112">
        <v>44197</v>
      </c>
      <c r="E527" s="112">
        <v>44561</v>
      </c>
      <c r="F527" s="112">
        <v>44197</v>
      </c>
      <c r="G527" s="112">
        <v>44561</v>
      </c>
      <c r="H527" s="12" t="s">
        <v>104</v>
      </c>
      <c r="I527" s="77">
        <f>N527</f>
        <v>802</v>
      </c>
      <c r="J527" s="77"/>
      <c r="K527" s="77"/>
      <c r="L527" s="77"/>
      <c r="M527" s="77"/>
      <c r="N527" s="77">
        <v>802</v>
      </c>
      <c r="O527" s="77">
        <v>475.2</v>
      </c>
      <c r="P527" s="13">
        <f t="shared" si="69"/>
        <v>59.251870324189525</v>
      </c>
      <c r="Q527" s="76" t="s">
        <v>736</v>
      </c>
      <c r="R527" s="17" t="s">
        <v>730</v>
      </c>
      <c r="S527" s="321"/>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c r="HC527" s="4"/>
      <c r="HD527" s="4"/>
      <c r="HE527" s="4"/>
      <c r="HF527" s="4"/>
      <c r="HG527" s="4"/>
      <c r="HH527" s="4"/>
      <c r="HI527" s="4"/>
      <c r="HJ527" s="4"/>
      <c r="HK527" s="4"/>
      <c r="HL527" s="4"/>
      <c r="HM527" s="4"/>
      <c r="HN527" s="4"/>
      <c r="HO527" s="4"/>
      <c r="HP527" s="4"/>
      <c r="HQ527" s="4"/>
      <c r="HR527" s="4"/>
      <c r="HS527" s="4"/>
      <c r="HT527" s="4"/>
      <c r="HU527" s="4"/>
      <c r="HV527" s="4"/>
      <c r="HW527" s="4"/>
      <c r="HX527" s="4"/>
      <c r="HY527" s="4"/>
      <c r="HZ527" s="4"/>
      <c r="IA527" s="4"/>
      <c r="IB527" s="4"/>
      <c r="IC527" s="4"/>
      <c r="ID527" s="4"/>
      <c r="IE527" s="4"/>
      <c r="IF527" s="4"/>
      <c r="IG527" s="4"/>
      <c r="IH527" s="4"/>
      <c r="II527" s="4"/>
      <c r="IJ527" s="4"/>
      <c r="IK527" s="4"/>
      <c r="IL527" s="4"/>
      <c r="IM527" s="4"/>
      <c r="IN527" s="4"/>
      <c r="IO527" s="4"/>
      <c r="IP527" s="4"/>
      <c r="IQ527" s="4"/>
      <c r="IR527" s="4"/>
      <c r="IS527" s="4"/>
      <c r="IT527" s="4"/>
      <c r="IU527" s="4"/>
      <c r="IV527" s="4"/>
      <c r="IW527" s="4"/>
      <c r="IX527" s="4"/>
      <c r="IY527" s="4"/>
      <c r="IZ527" s="4"/>
      <c r="JA527" s="4"/>
    </row>
    <row r="528" spans="1:261" s="5" customFormat="1" ht="208.8" customHeight="1" x14ac:dyDescent="0.4">
      <c r="A528" s="139" t="s">
        <v>30</v>
      </c>
      <c r="B528" s="12" t="s">
        <v>72</v>
      </c>
      <c r="C528" s="154" t="s">
        <v>343</v>
      </c>
      <c r="D528" s="112">
        <v>44197</v>
      </c>
      <c r="E528" s="112">
        <v>44561</v>
      </c>
      <c r="F528" s="112">
        <v>44197</v>
      </c>
      <c r="G528" s="112">
        <v>44561</v>
      </c>
      <c r="H528" s="12" t="s">
        <v>133</v>
      </c>
      <c r="I528" s="77">
        <f>I529</f>
        <v>120000</v>
      </c>
      <c r="J528" s="77"/>
      <c r="K528" s="77"/>
      <c r="L528" s="77"/>
      <c r="M528" s="77"/>
      <c r="N528" s="77">
        <f>N529</f>
        <v>120000</v>
      </c>
      <c r="O528" s="77">
        <v>120000</v>
      </c>
      <c r="P528" s="13">
        <f t="shared" si="69"/>
        <v>100</v>
      </c>
      <c r="Q528" s="78"/>
      <c r="R528" s="17"/>
      <c r="S528" s="321"/>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s="4"/>
      <c r="HH528" s="4"/>
      <c r="HI528" s="4"/>
      <c r="HJ528" s="4"/>
      <c r="HK528" s="4"/>
      <c r="HL528" s="4"/>
      <c r="HM528" s="4"/>
      <c r="HN528" s="4"/>
      <c r="HO528" s="4"/>
      <c r="HP528" s="4"/>
      <c r="HQ528" s="4"/>
      <c r="HR528" s="4"/>
      <c r="HS528" s="4"/>
      <c r="HT528" s="4"/>
      <c r="HU528" s="4"/>
      <c r="HV528" s="4"/>
      <c r="HW528" s="4"/>
      <c r="HX528" s="4"/>
      <c r="HY528" s="4"/>
      <c r="HZ528" s="4"/>
      <c r="IA528" s="4"/>
      <c r="IB528" s="4"/>
      <c r="IC528" s="4"/>
      <c r="ID528" s="4"/>
      <c r="IE528" s="4"/>
      <c r="IF528" s="4"/>
      <c r="IG528" s="4"/>
      <c r="IH528" s="4"/>
      <c r="II528" s="4"/>
      <c r="IJ528" s="4"/>
      <c r="IK528" s="4"/>
      <c r="IL528" s="4"/>
      <c r="IM528" s="4"/>
      <c r="IN528" s="4"/>
      <c r="IO528" s="4"/>
      <c r="IP528" s="4"/>
      <c r="IQ528" s="4"/>
      <c r="IR528" s="4"/>
      <c r="IS528" s="4"/>
      <c r="IT528" s="4"/>
      <c r="IU528" s="4"/>
      <c r="IV528" s="4"/>
      <c r="IW528" s="4"/>
      <c r="IX528" s="4"/>
      <c r="IY528" s="4"/>
      <c r="IZ528" s="4"/>
      <c r="JA528" s="4"/>
    </row>
    <row r="529" spans="1:261" s="5" customFormat="1" ht="183" customHeight="1" x14ac:dyDescent="0.4">
      <c r="A529" s="139" t="s">
        <v>32</v>
      </c>
      <c r="B529" s="79" t="s">
        <v>73</v>
      </c>
      <c r="C529" s="12" t="s">
        <v>344</v>
      </c>
      <c r="D529" s="112">
        <v>44197</v>
      </c>
      <c r="E529" s="112">
        <v>44561</v>
      </c>
      <c r="F529" s="112">
        <v>44197</v>
      </c>
      <c r="G529" s="112">
        <v>44561</v>
      </c>
      <c r="H529" s="12" t="s">
        <v>132</v>
      </c>
      <c r="I529" s="77">
        <v>120000</v>
      </c>
      <c r="J529" s="77"/>
      <c r="K529" s="77"/>
      <c r="L529" s="77"/>
      <c r="M529" s="77"/>
      <c r="N529" s="77">
        <v>120000</v>
      </c>
      <c r="O529" s="77">
        <v>120000</v>
      </c>
      <c r="P529" s="13">
        <f t="shared" si="69"/>
        <v>100</v>
      </c>
      <c r="Q529" s="80" t="s">
        <v>115</v>
      </c>
      <c r="R529" s="17" t="s">
        <v>730</v>
      </c>
      <c r="S529" s="321"/>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c r="HT529" s="4"/>
      <c r="HU529" s="4"/>
      <c r="HV529" s="4"/>
      <c r="HW529" s="4"/>
      <c r="HX529" s="4"/>
      <c r="HY529" s="4"/>
      <c r="HZ529" s="4"/>
      <c r="IA529" s="4"/>
      <c r="IB529" s="4"/>
      <c r="IC529" s="4"/>
      <c r="ID529" s="4"/>
      <c r="IE529" s="4"/>
      <c r="IF529" s="4"/>
      <c r="IG529" s="4"/>
      <c r="IH529" s="4"/>
      <c r="II529" s="4"/>
      <c r="IJ529" s="4"/>
      <c r="IK529" s="4"/>
      <c r="IL529" s="4"/>
      <c r="IM529" s="4"/>
      <c r="IN529" s="4"/>
      <c r="IO529" s="4"/>
      <c r="IP529" s="4"/>
      <c r="IQ529" s="4"/>
      <c r="IR529" s="4"/>
      <c r="IS529" s="4"/>
      <c r="IT529" s="4"/>
      <c r="IU529" s="4"/>
      <c r="IV529" s="4"/>
      <c r="IW529" s="4"/>
      <c r="IX529" s="4"/>
      <c r="IY529" s="4"/>
      <c r="IZ529" s="4"/>
      <c r="JA529" s="4"/>
    </row>
    <row r="530" spans="1:261" s="5" customFormat="1" ht="181.2" customHeight="1" x14ac:dyDescent="0.4">
      <c r="A530" s="139" t="s">
        <v>31</v>
      </c>
      <c r="B530" s="14" t="s">
        <v>74</v>
      </c>
      <c r="C530" s="12" t="s">
        <v>345</v>
      </c>
      <c r="D530" s="112">
        <v>44197</v>
      </c>
      <c r="E530" s="112">
        <v>44561</v>
      </c>
      <c r="F530" s="112">
        <v>44197</v>
      </c>
      <c r="G530" s="112">
        <v>44561</v>
      </c>
      <c r="H530" s="12" t="s">
        <v>10</v>
      </c>
      <c r="I530" s="77" t="s">
        <v>11</v>
      </c>
      <c r="J530" s="77" t="s">
        <v>11</v>
      </c>
      <c r="K530" s="77" t="s">
        <v>11</v>
      </c>
      <c r="L530" s="77" t="s">
        <v>11</v>
      </c>
      <c r="M530" s="77" t="s">
        <v>11</v>
      </c>
      <c r="N530" s="77" t="s">
        <v>11</v>
      </c>
      <c r="O530" s="77" t="s">
        <v>11</v>
      </c>
      <c r="P530" s="77" t="s">
        <v>11</v>
      </c>
      <c r="Q530" s="80" t="s">
        <v>737</v>
      </c>
      <c r="R530" s="17" t="s">
        <v>730</v>
      </c>
      <c r="S530" s="321"/>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4"/>
      <c r="GE530" s="4"/>
      <c r="GF530" s="4"/>
      <c r="GG530" s="4"/>
      <c r="GH530" s="4"/>
      <c r="GI530" s="4"/>
      <c r="GJ530" s="4"/>
      <c r="GK530" s="4"/>
      <c r="GL530" s="4"/>
      <c r="GM530" s="4"/>
      <c r="GN530" s="4"/>
      <c r="GO530" s="4"/>
      <c r="GP530" s="4"/>
      <c r="GQ530" s="4"/>
      <c r="GR530" s="4"/>
      <c r="GS530" s="4"/>
      <c r="GT530" s="4"/>
      <c r="GU530" s="4"/>
      <c r="GV530" s="4"/>
      <c r="GW530" s="4"/>
      <c r="GX530" s="4"/>
      <c r="GY530" s="4"/>
      <c r="GZ530" s="4"/>
      <c r="HA530" s="4"/>
      <c r="HB530" s="4"/>
      <c r="HC530" s="4"/>
      <c r="HD530" s="4"/>
      <c r="HE530" s="4"/>
      <c r="HF530" s="4"/>
      <c r="HG530" s="4"/>
      <c r="HH530" s="4"/>
      <c r="HI530" s="4"/>
      <c r="HJ530" s="4"/>
      <c r="HK530" s="4"/>
      <c r="HL530" s="4"/>
      <c r="HM530" s="4"/>
      <c r="HN530" s="4"/>
      <c r="HO530" s="4"/>
      <c r="HP530" s="4"/>
      <c r="HQ530" s="4"/>
      <c r="HR530" s="4"/>
      <c r="HS530" s="4"/>
      <c r="HT530" s="4"/>
      <c r="HU530" s="4"/>
      <c r="HV530" s="4"/>
      <c r="HW530" s="4"/>
      <c r="HX530" s="4"/>
      <c r="HY530" s="4"/>
      <c r="HZ530" s="4"/>
      <c r="IA530" s="4"/>
      <c r="IB530" s="4"/>
      <c r="IC530" s="4"/>
      <c r="ID530" s="4"/>
      <c r="IE530" s="4"/>
      <c r="IF530" s="4"/>
      <c r="IG530" s="4"/>
      <c r="IH530" s="4"/>
      <c r="II530" s="4"/>
      <c r="IJ530" s="4"/>
      <c r="IK530" s="4"/>
      <c r="IL530" s="4"/>
      <c r="IM530" s="4"/>
      <c r="IN530" s="4"/>
      <c r="IO530" s="4"/>
      <c r="IP530" s="4"/>
      <c r="IQ530" s="4"/>
      <c r="IR530" s="4"/>
      <c r="IS530" s="4"/>
      <c r="IT530" s="4"/>
      <c r="IU530" s="4"/>
      <c r="IV530" s="4"/>
      <c r="IW530" s="4"/>
      <c r="IX530" s="4"/>
      <c r="IY530" s="4"/>
      <c r="IZ530" s="4"/>
      <c r="JA530" s="4"/>
    </row>
    <row r="531" spans="1:261" s="5" customFormat="1" ht="204" customHeight="1" x14ac:dyDescent="0.4">
      <c r="A531" s="139" t="s">
        <v>33</v>
      </c>
      <c r="B531" s="12" t="s">
        <v>101</v>
      </c>
      <c r="C531" s="154" t="s">
        <v>346</v>
      </c>
      <c r="D531" s="112">
        <v>44197</v>
      </c>
      <c r="E531" s="112">
        <v>44561</v>
      </c>
      <c r="F531" s="112">
        <v>44197</v>
      </c>
      <c r="G531" s="112">
        <v>44561</v>
      </c>
      <c r="H531" s="12" t="s">
        <v>133</v>
      </c>
      <c r="I531" s="77">
        <f>I533</f>
        <v>79450</v>
      </c>
      <c r="J531" s="77">
        <f t="shared" ref="J531:N531" si="85">J533</f>
        <v>0</v>
      </c>
      <c r="K531" s="77">
        <f t="shared" si="85"/>
        <v>0</v>
      </c>
      <c r="L531" s="77">
        <f t="shared" si="85"/>
        <v>0</v>
      </c>
      <c r="M531" s="77">
        <f t="shared" si="85"/>
        <v>0</v>
      </c>
      <c r="N531" s="77">
        <f t="shared" si="85"/>
        <v>79450</v>
      </c>
      <c r="O531" s="77">
        <f>O533</f>
        <v>8283.83</v>
      </c>
      <c r="P531" s="13">
        <f t="shared" si="69"/>
        <v>10.426469477658905</v>
      </c>
      <c r="Q531" s="80"/>
      <c r="R531" s="17"/>
      <c r="S531" s="321"/>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c r="HC531" s="4"/>
      <c r="HD531" s="4"/>
      <c r="HE531" s="4"/>
      <c r="HF531" s="4"/>
      <c r="HG531" s="4"/>
      <c r="HH531" s="4"/>
      <c r="HI531" s="4"/>
      <c r="HJ531" s="4"/>
      <c r="HK531" s="4"/>
      <c r="HL531" s="4"/>
      <c r="HM531" s="4"/>
      <c r="HN531" s="4"/>
      <c r="HO531" s="4"/>
      <c r="HP531" s="4"/>
      <c r="HQ531" s="4"/>
      <c r="HR531" s="4"/>
      <c r="HS531" s="4"/>
      <c r="HT531" s="4"/>
      <c r="HU531" s="4"/>
      <c r="HV531" s="4"/>
      <c r="HW531" s="4"/>
      <c r="HX531" s="4"/>
      <c r="HY531" s="4"/>
      <c r="HZ531" s="4"/>
      <c r="IA531" s="4"/>
      <c r="IB531" s="4"/>
      <c r="IC531" s="4"/>
      <c r="ID531" s="4"/>
      <c r="IE531" s="4"/>
      <c r="IF531" s="4"/>
      <c r="IG531" s="4"/>
      <c r="IH531" s="4"/>
      <c r="II531" s="4"/>
      <c r="IJ531" s="4"/>
      <c r="IK531" s="4"/>
      <c r="IL531" s="4"/>
      <c r="IM531" s="4"/>
      <c r="IN531" s="4"/>
      <c r="IO531" s="4"/>
      <c r="IP531" s="4"/>
      <c r="IQ531" s="4"/>
      <c r="IR531" s="4"/>
      <c r="IS531" s="4"/>
      <c r="IT531" s="4"/>
      <c r="IU531" s="4"/>
      <c r="IV531" s="4"/>
      <c r="IW531" s="4"/>
      <c r="IX531" s="4"/>
      <c r="IY531" s="4"/>
      <c r="IZ531" s="4"/>
      <c r="JA531" s="4"/>
    </row>
    <row r="532" spans="1:261" s="5" customFormat="1" ht="211.95" customHeight="1" x14ac:dyDescent="0.4">
      <c r="A532" s="139" t="s">
        <v>17</v>
      </c>
      <c r="B532" s="14" t="s">
        <v>90</v>
      </c>
      <c r="C532" s="154" t="s">
        <v>347</v>
      </c>
      <c r="D532" s="112">
        <v>44197</v>
      </c>
      <c r="E532" s="112">
        <v>44561</v>
      </c>
      <c r="F532" s="112">
        <v>44197</v>
      </c>
      <c r="G532" s="112">
        <v>44561</v>
      </c>
      <c r="H532" s="12" t="s">
        <v>10</v>
      </c>
      <c r="I532" s="77" t="s">
        <v>11</v>
      </c>
      <c r="J532" s="77" t="s">
        <v>11</v>
      </c>
      <c r="K532" s="77" t="s">
        <v>11</v>
      </c>
      <c r="L532" s="77" t="s">
        <v>11</v>
      </c>
      <c r="M532" s="77" t="s">
        <v>11</v>
      </c>
      <c r="N532" s="77" t="s">
        <v>11</v>
      </c>
      <c r="O532" s="77" t="s">
        <v>11</v>
      </c>
      <c r="P532" s="77" t="s">
        <v>11</v>
      </c>
      <c r="Q532" s="80" t="s">
        <v>738</v>
      </c>
      <c r="R532" s="17" t="s">
        <v>730</v>
      </c>
      <c r="S532" s="321"/>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c r="GT532" s="4"/>
      <c r="GU532" s="4"/>
      <c r="GV532" s="4"/>
      <c r="GW532" s="4"/>
      <c r="GX532" s="4"/>
      <c r="GY532" s="4"/>
      <c r="GZ532" s="4"/>
      <c r="HA532" s="4"/>
      <c r="HB532" s="4"/>
      <c r="HC532" s="4"/>
      <c r="HD532" s="4"/>
      <c r="HE532" s="4"/>
      <c r="HF532" s="4"/>
      <c r="HG532" s="4"/>
      <c r="HH532" s="4"/>
      <c r="HI532" s="4"/>
      <c r="HJ532" s="4"/>
      <c r="HK532" s="4"/>
      <c r="HL532" s="4"/>
      <c r="HM532" s="4"/>
      <c r="HN532" s="4"/>
      <c r="HO532" s="4"/>
      <c r="HP532" s="4"/>
      <c r="HQ532" s="4"/>
      <c r="HR532" s="4"/>
      <c r="HS532" s="4"/>
      <c r="HT532" s="4"/>
      <c r="HU532" s="4"/>
      <c r="HV532" s="4"/>
      <c r="HW532" s="4"/>
      <c r="HX532" s="4"/>
      <c r="HY532" s="4"/>
      <c r="HZ532" s="4"/>
      <c r="IA532" s="4"/>
      <c r="IB532" s="4"/>
      <c r="IC532" s="4"/>
      <c r="ID532" s="4"/>
      <c r="IE532" s="4"/>
      <c r="IF532" s="4"/>
      <c r="IG532" s="4"/>
      <c r="IH532" s="4"/>
      <c r="II532" s="4"/>
      <c r="IJ532" s="4"/>
      <c r="IK532" s="4"/>
      <c r="IL532" s="4"/>
      <c r="IM532" s="4"/>
      <c r="IN532" s="4"/>
      <c r="IO532" s="4"/>
      <c r="IP532" s="4"/>
      <c r="IQ532" s="4"/>
      <c r="IR532" s="4"/>
      <c r="IS532" s="4"/>
      <c r="IT532" s="4"/>
      <c r="IU532" s="4"/>
      <c r="IV532" s="4"/>
      <c r="IW532" s="4"/>
      <c r="IX532" s="4"/>
      <c r="IY532" s="4"/>
      <c r="IZ532" s="4"/>
      <c r="JA532" s="4"/>
    </row>
    <row r="533" spans="1:261" s="5" customFormat="1" ht="226.8" customHeight="1" x14ac:dyDescent="0.4">
      <c r="A533" s="139" t="s">
        <v>77</v>
      </c>
      <c r="B533" s="79" t="s">
        <v>102</v>
      </c>
      <c r="C533" s="154" t="s">
        <v>347</v>
      </c>
      <c r="D533" s="112">
        <v>44197</v>
      </c>
      <c r="E533" s="112">
        <v>44561</v>
      </c>
      <c r="F533" s="112">
        <v>44197</v>
      </c>
      <c r="G533" s="112">
        <v>44561</v>
      </c>
      <c r="H533" s="12" t="s">
        <v>133</v>
      </c>
      <c r="I533" s="77">
        <v>79450</v>
      </c>
      <c r="J533" s="77"/>
      <c r="K533" s="77"/>
      <c r="L533" s="77"/>
      <c r="M533" s="77"/>
      <c r="N533" s="77">
        <v>79450</v>
      </c>
      <c r="O533" s="77">
        <v>8283.83</v>
      </c>
      <c r="P533" s="13">
        <f t="shared" si="69"/>
        <v>10.426469477658905</v>
      </c>
      <c r="Q533" s="80" t="s">
        <v>781</v>
      </c>
      <c r="R533" s="17" t="s">
        <v>734</v>
      </c>
      <c r="S533" s="321"/>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c r="GT533" s="4"/>
      <c r="GU533" s="4"/>
      <c r="GV533" s="4"/>
      <c r="GW533" s="4"/>
      <c r="GX533" s="4"/>
      <c r="GY533" s="4"/>
      <c r="GZ533" s="4"/>
      <c r="HA533" s="4"/>
      <c r="HB533" s="4"/>
      <c r="HC533" s="4"/>
      <c r="HD533" s="4"/>
      <c r="HE533" s="4"/>
      <c r="HF533" s="4"/>
      <c r="HG533" s="4"/>
      <c r="HH533" s="4"/>
      <c r="HI533" s="4"/>
      <c r="HJ533" s="4"/>
      <c r="HK533" s="4"/>
      <c r="HL533" s="4"/>
      <c r="HM533" s="4"/>
      <c r="HN533" s="4"/>
      <c r="HO533" s="4"/>
      <c r="HP533" s="4"/>
      <c r="HQ533" s="4"/>
      <c r="HR533" s="4"/>
      <c r="HS533" s="4"/>
      <c r="HT533" s="4"/>
      <c r="HU533" s="4"/>
      <c r="HV533" s="4"/>
      <c r="HW533" s="4"/>
      <c r="HX533" s="4"/>
      <c r="HY533" s="4"/>
      <c r="HZ533" s="4"/>
      <c r="IA533" s="4"/>
      <c r="IB533" s="4"/>
      <c r="IC533" s="4"/>
      <c r="ID533" s="4"/>
      <c r="IE533" s="4"/>
      <c r="IF533" s="4"/>
      <c r="IG533" s="4"/>
      <c r="IH533" s="4"/>
      <c r="II533" s="4"/>
      <c r="IJ533" s="4"/>
      <c r="IK533" s="4"/>
      <c r="IL533" s="4"/>
      <c r="IM533" s="4"/>
      <c r="IN533" s="4"/>
      <c r="IO533" s="4"/>
      <c r="IP533" s="4"/>
      <c r="IQ533" s="4"/>
      <c r="IR533" s="4"/>
      <c r="IS533" s="4"/>
      <c r="IT533" s="4"/>
      <c r="IU533" s="4"/>
      <c r="IV533" s="4"/>
      <c r="IW533" s="4"/>
      <c r="IX533" s="4"/>
      <c r="IY533" s="4"/>
      <c r="IZ533" s="4"/>
      <c r="JA533" s="4"/>
    </row>
    <row r="534" spans="1:261" s="5" customFormat="1" ht="202.95" customHeight="1" x14ac:dyDescent="0.4">
      <c r="A534" s="139" t="s">
        <v>76</v>
      </c>
      <c r="B534" s="14" t="s">
        <v>75</v>
      </c>
      <c r="C534" s="154" t="s">
        <v>347</v>
      </c>
      <c r="D534" s="112">
        <v>44197</v>
      </c>
      <c r="E534" s="112">
        <v>44561</v>
      </c>
      <c r="F534" s="112">
        <v>44197</v>
      </c>
      <c r="G534" s="112">
        <v>44561</v>
      </c>
      <c r="H534" s="12" t="s">
        <v>10</v>
      </c>
      <c r="I534" s="77" t="s">
        <v>11</v>
      </c>
      <c r="J534" s="77" t="s">
        <v>11</v>
      </c>
      <c r="K534" s="77" t="s">
        <v>11</v>
      </c>
      <c r="L534" s="77" t="s">
        <v>11</v>
      </c>
      <c r="M534" s="77" t="s">
        <v>11</v>
      </c>
      <c r="N534" s="77" t="s">
        <v>11</v>
      </c>
      <c r="O534" s="77" t="s">
        <v>11</v>
      </c>
      <c r="P534" s="77" t="s">
        <v>11</v>
      </c>
      <c r="Q534" s="80" t="s">
        <v>147</v>
      </c>
      <c r="R534" s="17" t="s">
        <v>730</v>
      </c>
      <c r="S534" s="321"/>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c r="GT534" s="4"/>
      <c r="GU534" s="4"/>
      <c r="GV534" s="4"/>
      <c r="GW534" s="4"/>
      <c r="GX534" s="4"/>
      <c r="GY534" s="4"/>
      <c r="GZ534" s="4"/>
      <c r="HA534" s="4"/>
      <c r="HB534" s="4"/>
      <c r="HC534" s="4"/>
      <c r="HD534" s="4"/>
      <c r="HE534" s="4"/>
      <c r="HF534" s="4"/>
      <c r="HG534" s="4"/>
      <c r="HH534" s="4"/>
      <c r="HI534" s="4"/>
      <c r="HJ534" s="4"/>
      <c r="HK534" s="4"/>
      <c r="HL534" s="4"/>
      <c r="HM534" s="4"/>
      <c r="HN534" s="4"/>
      <c r="HO534" s="4"/>
      <c r="HP534" s="4"/>
      <c r="HQ534" s="4"/>
      <c r="HR534" s="4"/>
      <c r="HS534" s="4"/>
      <c r="HT534" s="4"/>
      <c r="HU534" s="4"/>
      <c r="HV534" s="4"/>
      <c r="HW534" s="4"/>
      <c r="HX534" s="4"/>
      <c r="HY534" s="4"/>
      <c r="HZ534" s="4"/>
      <c r="IA534" s="4"/>
      <c r="IB534" s="4"/>
      <c r="IC534" s="4"/>
      <c r="ID534" s="4"/>
      <c r="IE534" s="4"/>
      <c r="IF534" s="4"/>
      <c r="IG534" s="4"/>
      <c r="IH534" s="4"/>
      <c r="II534" s="4"/>
      <c r="IJ534" s="4"/>
      <c r="IK534" s="4"/>
      <c r="IL534" s="4"/>
      <c r="IM534" s="4"/>
      <c r="IN534" s="4"/>
      <c r="IO534" s="4"/>
      <c r="IP534" s="4"/>
      <c r="IQ534" s="4"/>
      <c r="IR534" s="4"/>
      <c r="IS534" s="4"/>
      <c r="IT534" s="4"/>
      <c r="IU534" s="4"/>
      <c r="IV534" s="4"/>
      <c r="IW534" s="4"/>
      <c r="IX534" s="4"/>
      <c r="IY534" s="4"/>
      <c r="IZ534" s="4"/>
      <c r="JA534" s="4"/>
    </row>
    <row r="535" spans="1:261" s="5" customFormat="1" ht="95.25" customHeight="1" x14ac:dyDescent="0.4">
      <c r="A535" s="173">
        <v>4</v>
      </c>
      <c r="B535" s="183" t="s">
        <v>15</v>
      </c>
      <c r="C535" s="183" t="s">
        <v>258</v>
      </c>
      <c r="D535" s="195"/>
      <c r="E535" s="189"/>
      <c r="F535" s="189"/>
      <c r="G535" s="189"/>
      <c r="H535" s="14" t="s">
        <v>6</v>
      </c>
      <c r="I535" s="81">
        <f>I536+I537+I538</f>
        <v>258278.47999999998</v>
      </c>
      <c r="J535" s="81">
        <f t="shared" ref="J535:O535" si="86">J536+J537+J538</f>
        <v>-1167.7</v>
      </c>
      <c r="K535" s="81">
        <f t="shared" si="86"/>
        <v>-14145.400000000001</v>
      </c>
      <c r="L535" s="81">
        <f t="shared" si="86"/>
        <v>544.99999999999727</v>
      </c>
      <c r="M535" s="81">
        <f t="shared" si="86"/>
        <v>241192.28000000003</v>
      </c>
      <c r="N535" s="81">
        <f t="shared" si="86"/>
        <v>38340.6</v>
      </c>
      <c r="O535" s="81">
        <f t="shared" si="86"/>
        <v>253838.84581000003</v>
      </c>
      <c r="P535" s="13">
        <f t="shared" si="69"/>
        <v>98.281066935967743</v>
      </c>
      <c r="Q535" s="192"/>
      <c r="R535" s="162"/>
      <c r="S535" s="321"/>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c r="FQ535" s="4"/>
      <c r="FR535" s="4"/>
      <c r="FS535" s="4"/>
      <c r="FT535" s="4"/>
      <c r="FU535" s="4"/>
      <c r="FV535" s="4"/>
      <c r="FW535" s="4"/>
      <c r="FX535" s="4"/>
      <c r="FY535" s="4"/>
      <c r="FZ535" s="4"/>
      <c r="GA535" s="4"/>
      <c r="GB535" s="4"/>
      <c r="GC535" s="4"/>
      <c r="GD535" s="4"/>
      <c r="GE535" s="4"/>
      <c r="GF535" s="4"/>
      <c r="GG535" s="4"/>
      <c r="GH535" s="4"/>
      <c r="GI535" s="4"/>
      <c r="GJ535" s="4"/>
      <c r="GK535" s="4"/>
      <c r="GL535" s="4"/>
      <c r="GM535" s="4"/>
      <c r="GN535" s="4"/>
      <c r="GO535" s="4"/>
      <c r="GP535" s="4"/>
      <c r="GQ535" s="4"/>
      <c r="GR535" s="4"/>
      <c r="GS535" s="4"/>
      <c r="GT535" s="4"/>
      <c r="GU535" s="4"/>
      <c r="GV535" s="4"/>
      <c r="GW535" s="4"/>
      <c r="GX535" s="4"/>
      <c r="GY535" s="4"/>
      <c r="GZ535" s="4"/>
      <c r="HA535" s="4"/>
      <c r="HB535" s="4"/>
      <c r="HC535" s="4"/>
      <c r="HD535" s="4"/>
      <c r="HE535" s="4"/>
      <c r="HF535" s="4"/>
      <c r="HG535" s="4"/>
      <c r="HH535" s="4"/>
      <c r="HI535" s="4"/>
      <c r="HJ535" s="4"/>
      <c r="HK535" s="4"/>
      <c r="HL535" s="4"/>
      <c r="HM535" s="4"/>
      <c r="HN535" s="4"/>
      <c r="HO535" s="4"/>
      <c r="HP535" s="4"/>
      <c r="HQ535" s="4"/>
      <c r="HR535" s="4"/>
      <c r="HS535" s="4"/>
      <c r="HT535" s="4"/>
      <c r="HU535" s="4"/>
      <c r="HV535" s="4"/>
      <c r="HW535" s="4"/>
      <c r="HX535" s="4"/>
      <c r="HY535" s="4"/>
      <c r="HZ535" s="4"/>
      <c r="IA535" s="4"/>
      <c r="IB535" s="4"/>
      <c r="IC535" s="4"/>
      <c r="ID535" s="4"/>
      <c r="IE535" s="4"/>
      <c r="IF535" s="4"/>
      <c r="IG535" s="4"/>
      <c r="IH535" s="4"/>
      <c r="II535" s="4"/>
      <c r="IJ535" s="4"/>
      <c r="IK535" s="4"/>
      <c r="IL535" s="4"/>
      <c r="IM535" s="4"/>
      <c r="IN535" s="4"/>
      <c r="IO535" s="4"/>
      <c r="IP535" s="4"/>
      <c r="IQ535" s="4"/>
      <c r="IR535" s="4"/>
      <c r="IS535" s="4"/>
      <c r="IT535" s="4"/>
      <c r="IU535" s="4"/>
      <c r="IV535" s="4"/>
      <c r="IW535" s="4"/>
      <c r="IX535" s="4"/>
      <c r="IY535" s="4"/>
      <c r="IZ535" s="4"/>
      <c r="JA535" s="4"/>
    </row>
    <row r="536" spans="1:261" s="5" customFormat="1" ht="51.6" customHeight="1" x14ac:dyDescent="0.4">
      <c r="A536" s="174"/>
      <c r="B536" s="184"/>
      <c r="C536" s="184"/>
      <c r="D536" s="196"/>
      <c r="E536" s="190"/>
      <c r="F536" s="190"/>
      <c r="G536" s="190"/>
      <c r="H536" s="14" t="s">
        <v>8</v>
      </c>
      <c r="I536" s="81">
        <f>I541+I587</f>
        <v>258266.8</v>
      </c>
      <c r="J536" s="81">
        <f t="shared" ref="J536:O536" si="87">J541+J587</f>
        <v>-1167.7</v>
      </c>
      <c r="K536" s="81">
        <f t="shared" si="87"/>
        <v>-14145.400000000001</v>
      </c>
      <c r="L536" s="81">
        <f t="shared" si="87"/>
        <v>544.99999999999727</v>
      </c>
      <c r="M536" s="81">
        <f t="shared" si="87"/>
        <v>241180.60000000003</v>
      </c>
      <c r="N536" s="81">
        <f t="shared" si="87"/>
        <v>38340.6</v>
      </c>
      <c r="O536" s="81">
        <f t="shared" si="87"/>
        <v>253827.16581000003</v>
      </c>
      <c r="P536" s="13">
        <f t="shared" si="69"/>
        <v>98.28098919799217</v>
      </c>
      <c r="Q536" s="193"/>
      <c r="R536" s="163"/>
      <c r="S536" s="321"/>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4"/>
      <c r="GE536" s="4"/>
      <c r="GF536" s="4"/>
      <c r="GG536" s="4"/>
      <c r="GH536" s="4"/>
      <c r="GI536" s="4"/>
      <c r="GJ536" s="4"/>
      <c r="GK536" s="4"/>
      <c r="GL536" s="4"/>
      <c r="GM536" s="4"/>
      <c r="GN536" s="4"/>
      <c r="GO536" s="4"/>
      <c r="GP536" s="4"/>
      <c r="GQ536" s="4"/>
      <c r="GR536" s="4"/>
      <c r="GS536" s="4"/>
      <c r="GT536" s="4"/>
      <c r="GU536" s="4"/>
      <c r="GV536" s="4"/>
      <c r="GW536" s="4"/>
      <c r="GX536" s="4"/>
      <c r="GY536" s="4"/>
      <c r="GZ536" s="4"/>
      <c r="HA536" s="4"/>
      <c r="HB536" s="4"/>
      <c r="HC536" s="4"/>
      <c r="HD536" s="4"/>
      <c r="HE536" s="4"/>
      <c r="HF536" s="4"/>
      <c r="HG536" s="4"/>
      <c r="HH536" s="4"/>
      <c r="HI536" s="4"/>
      <c r="HJ536" s="4"/>
      <c r="HK536" s="4"/>
      <c r="HL536" s="4"/>
      <c r="HM536" s="4"/>
      <c r="HN536" s="4"/>
      <c r="HO536" s="4"/>
      <c r="HP536" s="4"/>
      <c r="HQ536" s="4"/>
      <c r="HR536" s="4"/>
      <c r="HS536" s="4"/>
      <c r="HT536" s="4"/>
      <c r="HU536" s="4"/>
      <c r="HV536" s="4"/>
      <c r="HW536" s="4"/>
      <c r="HX536" s="4"/>
      <c r="HY536" s="4"/>
      <c r="HZ536" s="4"/>
      <c r="IA536" s="4"/>
      <c r="IB536" s="4"/>
      <c r="IC536" s="4"/>
      <c r="ID536" s="4"/>
      <c r="IE536" s="4"/>
      <c r="IF536" s="4"/>
      <c r="IG536" s="4"/>
      <c r="IH536" s="4"/>
      <c r="II536" s="4"/>
      <c r="IJ536" s="4"/>
      <c r="IK536" s="4"/>
      <c r="IL536" s="4"/>
      <c r="IM536" s="4"/>
      <c r="IN536" s="4"/>
      <c r="IO536" s="4"/>
      <c r="IP536" s="4"/>
      <c r="IQ536" s="4"/>
      <c r="IR536" s="4"/>
      <c r="IS536" s="4"/>
      <c r="IT536" s="4"/>
      <c r="IU536" s="4"/>
      <c r="IV536" s="4"/>
      <c r="IW536" s="4"/>
      <c r="IX536" s="4"/>
      <c r="IY536" s="4"/>
      <c r="IZ536" s="4"/>
      <c r="JA536" s="4"/>
    </row>
    <row r="537" spans="1:261" s="5" customFormat="1" ht="44.4" customHeight="1" x14ac:dyDescent="0.4">
      <c r="A537" s="174"/>
      <c r="B537" s="184"/>
      <c r="C537" s="184"/>
      <c r="D537" s="196"/>
      <c r="E537" s="190"/>
      <c r="F537" s="190"/>
      <c r="G537" s="190"/>
      <c r="H537" s="14" t="s">
        <v>9</v>
      </c>
      <c r="I537" s="81">
        <f>I542</f>
        <v>11.68</v>
      </c>
      <c r="J537" s="81">
        <f t="shared" ref="J537:O537" si="88">J542</f>
        <v>0</v>
      </c>
      <c r="K537" s="81">
        <f t="shared" si="88"/>
        <v>0</v>
      </c>
      <c r="L537" s="81">
        <f t="shared" si="88"/>
        <v>0</v>
      </c>
      <c r="M537" s="81">
        <f t="shared" si="88"/>
        <v>11.68</v>
      </c>
      <c r="N537" s="81">
        <f t="shared" si="88"/>
        <v>0</v>
      </c>
      <c r="O537" s="81">
        <f t="shared" si="88"/>
        <v>11.68</v>
      </c>
      <c r="P537" s="13">
        <f t="shared" si="69"/>
        <v>100</v>
      </c>
      <c r="Q537" s="193"/>
      <c r="R537" s="163"/>
      <c r="S537" s="321"/>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c r="HG537" s="4"/>
      <c r="HH537" s="4"/>
      <c r="HI537" s="4"/>
      <c r="HJ537" s="4"/>
      <c r="HK537" s="4"/>
      <c r="HL537" s="4"/>
      <c r="HM537" s="4"/>
      <c r="HN537" s="4"/>
      <c r="HO537" s="4"/>
      <c r="HP537" s="4"/>
      <c r="HQ537" s="4"/>
      <c r="HR537" s="4"/>
      <c r="HS537" s="4"/>
      <c r="HT537" s="4"/>
      <c r="HU537" s="4"/>
      <c r="HV537" s="4"/>
      <c r="HW537" s="4"/>
      <c r="HX537" s="4"/>
      <c r="HY537" s="4"/>
      <c r="HZ537" s="4"/>
      <c r="IA537" s="4"/>
      <c r="IB537" s="4"/>
      <c r="IC537" s="4"/>
      <c r="ID537" s="4"/>
      <c r="IE537" s="4"/>
      <c r="IF537" s="4"/>
      <c r="IG537" s="4"/>
      <c r="IH537" s="4"/>
      <c r="II537" s="4"/>
      <c r="IJ537" s="4"/>
      <c r="IK537" s="4"/>
      <c r="IL537" s="4"/>
      <c r="IM537" s="4"/>
      <c r="IN537" s="4"/>
      <c r="IO537" s="4"/>
      <c r="IP537" s="4"/>
      <c r="IQ537" s="4"/>
      <c r="IR537" s="4"/>
      <c r="IS537" s="4"/>
      <c r="IT537" s="4"/>
      <c r="IU537" s="4"/>
      <c r="IV537" s="4"/>
      <c r="IW537" s="4"/>
      <c r="IX537" s="4"/>
      <c r="IY537" s="4"/>
      <c r="IZ537" s="4"/>
      <c r="JA537" s="4"/>
    </row>
    <row r="538" spans="1:261" s="5" customFormat="1" ht="42.6" customHeight="1" x14ac:dyDescent="0.4">
      <c r="A538" s="174"/>
      <c r="B538" s="184"/>
      <c r="C538" s="184"/>
      <c r="D538" s="196"/>
      <c r="E538" s="190"/>
      <c r="F538" s="190"/>
      <c r="G538" s="190"/>
      <c r="H538" s="14" t="s">
        <v>104</v>
      </c>
      <c r="I538" s="81">
        <f>I594</f>
        <v>0</v>
      </c>
      <c r="J538" s="81">
        <f t="shared" ref="J538:O538" si="89">J594</f>
        <v>0</v>
      </c>
      <c r="K538" s="81">
        <f t="shared" si="89"/>
        <v>0</v>
      </c>
      <c r="L538" s="81">
        <f t="shared" si="89"/>
        <v>0</v>
      </c>
      <c r="M538" s="81">
        <f t="shared" si="89"/>
        <v>0</v>
      </c>
      <c r="N538" s="81">
        <f t="shared" si="89"/>
        <v>0</v>
      </c>
      <c r="O538" s="81">
        <f t="shared" si="89"/>
        <v>0</v>
      </c>
      <c r="P538" s="13">
        <v>0</v>
      </c>
      <c r="Q538" s="193"/>
      <c r="R538" s="163"/>
      <c r="S538" s="321"/>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c r="HG538" s="4"/>
      <c r="HH538" s="4"/>
      <c r="HI538" s="4"/>
      <c r="HJ538" s="4"/>
      <c r="HK538" s="4"/>
      <c r="HL538" s="4"/>
      <c r="HM538" s="4"/>
      <c r="HN538" s="4"/>
      <c r="HO538" s="4"/>
      <c r="HP538" s="4"/>
      <c r="HQ538" s="4"/>
      <c r="HR538" s="4"/>
      <c r="HS538" s="4"/>
      <c r="HT538" s="4"/>
      <c r="HU538" s="4"/>
      <c r="HV538" s="4"/>
      <c r="HW538" s="4"/>
      <c r="HX538" s="4"/>
      <c r="HY538" s="4"/>
      <c r="HZ538" s="4"/>
      <c r="IA538" s="4"/>
      <c r="IB538" s="4"/>
      <c r="IC538" s="4"/>
      <c r="ID538" s="4"/>
      <c r="IE538" s="4"/>
      <c r="IF538" s="4"/>
      <c r="IG538" s="4"/>
      <c r="IH538" s="4"/>
      <c r="II538" s="4"/>
      <c r="IJ538" s="4"/>
      <c r="IK538" s="4"/>
      <c r="IL538" s="4"/>
      <c r="IM538" s="4"/>
      <c r="IN538" s="4"/>
      <c r="IO538" s="4"/>
      <c r="IP538" s="4"/>
      <c r="IQ538" s="4"/>
      <c r="IR538" s="4"/>
      <c r="IS538" s="4"/>
      <c r="IT538" s="4"/>
      <c r="IU538" s="4"/>
      <c r="IV538" s="4"/>
      <c r="IW538" s="4"/>
      <c r="IX538" s="4"/>
      <c r="IY538" s="4"/>
      <c r="IZ538" s="4"/>
      <c r="JA538" s="4"/>
    </row>
    <row r="539" spans="1:261" s="5" customFormat="1" ht="93" customHeight="1" x14ac:dyDescent="0.4">
      <c r="A539" s="175"/>
      <c r="B539" s="185"/>
      <c r="C539" s="185"/>
      <c r="D539" s="197"/>
      <c r="E539" s="191"/>
      <c r="F539" s="191"/>
      <c r="G539" s="191"/>
      <c r="H539" s="14" t="s">
        <v>139</v>
      </c>
      <c r="I539" s="81">
        <f>I597</f>
        <v>520</v>
      </c>
      <c r="J539" s="81">
        <f t="shared" ref="J539:O539" si="90">J597</f>
        <v>0</v>
      </c>
      <c r="K539" s="81">
        <f t="shared" si="90"/>
        <v>0</v>
      </c>
      <c r="L539" s="81">
        <f t="shared" si="90"/>
        <v>0</v>
      </c>
      <c r="M539" s="81">
        <f t="shared" si="90"/>
        <v>0</v>
      </c>
      <c r="N539" s="81">
        <f t="shared" si="90"/>
        <v>520</v>
      </c>
      <c r="O539" s="81">
        <f t="shared" si="90"/>
        <v>520</v>
      </c>
      <c r="P539" s="13">
        <f t="shared" ref="P539:P568" si="91">O539/I539*100</f>
        <v>100</v>
      </c>
      <c r="Q539" s="194"/>
      <c r="R539" s="164"/>
      <c r="S539" s="321"/>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c r="HT539" s="4"/>
      <c r="HU539" s="4"/>
      <c r="HV539" s="4"/>
      <c r="HW539" s="4"/>
      <c r="HX539" s="4"/>
      <c r="HY539" s="4"/>
      <c r="HZ539" s="4"/>
      <c r="IA539" s="4"/>
      <c r="IB539" s="4"/>
      <c r="IC539" s="4"/>
      <c r="ID539" s="4"/>
      <c r="IE539" s="4"/>
      <c r="IF539" s="4"/>
      <c r="IG539" s="4"/>
      <c r="IH539" s="4"/>
      <c r="II539" s="4"/>
      <c r="IJ539" s="4"/>
      <c r="IK539" s="4"/>
      <c r="IL539" s="4"/>
      <c r="IM539" s="4"/>
      <c r="IN539" s="4"/>
      <c r="IO539" s="4"/>
      <c r="IP539" s="4"/>
      <c r="IQ539" s="4"/>
      <c r="IR539" s="4"/>
      <c r="IS539" s="4"/>
      <c r="IT539" s="4"/>
      <c r="IU539" s="4"/>
      <c r="IV539" s="4"/>
      <c r="IW539" s="4"/>
      <c r="IX539" s="4"/>
      <c r="IY539" s="4"/>
      <c r="IZ539" s="4"/>
      <c r="JA539" s="4"/>
    </row>
    <row r="540" spans="1:261" s="5" customFormat="1" ht="93" customHeight="1" x14ac:dyDescent="0.4">
      <c r="A540" s="173" t="s">
        <v>34</v>
      </c>
      <c r="B540" s="183" t="s">
        <v>103</v>
      </c>
      <c r="C540" s="201" t="s">
        <v>596</v>
      </c>
      <c r="D540" s="186" t="s">
        <v>145</v>
      </c>
      <c r="E540" s="189">
        <v>44561</v>
      </c>
      <c r="F540" s="186" t="s">
        <v>145</v>
      </c>
      <c r="G540" s="189">
        <v>44561</v>
      </c>
      <c r="H540" s="14" t="s">
        <v>6</v>
      </c>
      <c r="I540" s="81">
        <f>I541+I542</f>
        <v>220108.78</v>
      </c>
      <c r="J540" s="81">
        <f t="shared" ref="J540:N540" si="92">J541+J542</f>
        <v>-1167.7</v>
      </c>
      <c r="K540" s="81">
        <f t="shared" si="92"/>
        <v>-11414.800000000001</v>
      </c>
      <c r="L540" s="81">
        <f t="shared" si="92"/>
        <v>-2014.7000000000025</v>
      </c>
      <c r="M540" s="81">
        <f t="shared" si="92"/>
        <v>241192.28000000003</v>
      </c>
      <c r="N540" s="81">
        <f t="shared" si="92"/>
        <v>0</v>
      </c>
      <c r="O540" s="81">
        <v>216098.71000000002</v>
      </c>
      <c r="P540" s="13">
        <f t="shared" si="91"/>
        <v>98.178141735191133</v>
      </c>
      <c r="Q540" s="192" t="s">
        <v>747</v>
      </c>
      <c r="R540" s="162"/>
      <c r="S540" s="321"/>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c r="HC540" s="4"/>
      <c r="HD540" s="4"/>
      <c r="HE540" s="4"/>
      <c r="HF540" s="4"/>
      <c r="HG540" s="4"/>
      <c r="HH540" s="4"/>
      <c r="HI540" s="4"/>
      <c r="HJ540" s="4"/>
      <c r="HK540" s="4"/>
      <c r="HL540" s="4"/>
      <c r="HM540" s="4"/>
      <c r="HN540" s="4"/>
      <c r="HO540" s="4"/>
      <c r="HP540" s="4"/>
      <c r="HQ540" s="4"/>
      <c r="HR540" s="4"/>
      <c r="HS540" s="4"/>
      <c r="HT540" s="4"/>
      <c r="HU540" s="4"/>
      <c r="HV540" s="4"/>
      <c r="HW540" s="4"/>
      <c r="HX540" s="4"/>
      <c r="HY540" s="4"/>
      <c r="HZ540" s="4"/>
      <c r="IA540" s="4"/>
      <c r="IB540" s="4"/>
      <c r="IC540" s="4"/>
      <c r="ID540" s="4"/>
      <c r="IE540" s="4"/>
      <c r="IF540" s="4"/>
      <c r="IG540" s="4"/>
      <c r="IH540" s="4"/>
      <c r="II540" s="4"/>
      <c r="IJ540" s="4"/>
      <c r="IK540" s="4"/>
      <c r="IL540" s="4"/>
      <c r="IM540" s="4"/>
      <c r="IN540" s="4"/>
      <c r="IO540" s="4"/>
      <c r="IP540" s="4"/>
      <c r="IQ540" s="4"/>
      <c r="IR540" s="4"/>
      <c r="IS540" s="4"/>
      <c r="IT540" s="4"/>
      <c r="IU540" s="4"/>
      <c r="IV540" s="4"/>
      <c r="IW540" s="4"/>
      <c r="IX540" s="4"/>
      <c r="IY540" s="4"/>
      <c r="IZ540" s="4"/>
      <c r="JA540" s="4"/>
    </row>
    <row r="541" spans="1:261" s="5" customFormat="1" ht="89.25" customHeight="1" x14ac:dyDescent="0.4">
      <c r="A541" s="174"/>
      <c r="B541" s="184"/>
      <c r="C541" s="201"/>
      <c r="D541" s="187"/>
      <c r="E541" s="190"/>
      <c r="F541" s="187"/>
      <c r="G541" s="190"/>
      <c r="H541" s="154" t="s">
        <v>8</v>
      </c>
      <c r="I541" s="81">
        <f>I543+I545+I547+I549+I551+I553+I555+I557+I559+I561+I563+I565+I569+I571+I573+I575+I577+I579+I581+I583+I585</f>
        <v>220097.1</v>
      </c>
      <c r="J541" s="81">
        <f t="shared" ref="J541:O541" si="93">J543+J545+J547+J549+J551+J553+J555+J557+J559+J561+J563+J565+J569+J571+J573+J575+J577+J579+J581+J583+J585</f>
        <v>-1167.7</v>
      </c>
      <c r="K541" s="81">
        <f t="shared" si="93"/>
        <v>-11414.800000000001</v>
      </c>
      <c r="L541" s="81">
        <f t="shared" si="93"/>
        <v>-2014.7000000000025</v>
      </c>
      <c r="M541" s="81">
        <f t="shared" si="93"/>
        <v>241180.60000000003</v>
      </c>
      <c r="N541" s="81">
        <f t="shared" si="93"/>
        <v>0</v>
      </c>
      <c r="O541" s="81">
        <f t="shared" si="93"/>
        <v>216087.03000000003</v>
      </c>
      <c r="P541" s="13">
        <f t="shared" si="91"/>
        <v>98.178045053751291</v>
      </c>
      <c r="Q541" s="193"/>
      <c r="R541" s="163"/>
      <c r="S541" s="321"/>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c r="HG541" s="4"/>
      <c r="HH541" s="4"/>
      <c r="HI541" s="4"/>
      <c r="HJ541" s="4"/>
      <c r="HK541" s="4"/>
      <c r="HL541" s="4"/>
      <c r="HM541" s="4"/>
      <c r="HN541" s="4"/>
      <c r="HO541" s="4"/>
      <c r="HP541" s="4"/>
      <c r="HQ541" s="4"/>
      <c r="HR541" s="4"/>
      <c r="HS541" s="4"/>
      <c r="HT541" s="4"/>
      <c r="HU541" s="4"/>
      <c r="HV541" s="4"/>
      <c r="HW541" s="4"/>
      <c r="HX541" s="4"/>
      <c r="HY541" s="4"/>
      <c r="HZ541" s="4"/>
      <c r="IA541" s="4"/>
      <c r="IB541" s="4"/>
      <c r="IC541" s="4"/>
      <c r="ID541" s="4"/>
      <c r="IE541" s="4"/>
      <c r="IF541" s="4"/>
      <c r="IG541" s="4"/>
      <c r="IH541" s="4"/>
      <c r="II541" s="4"/>
      <c r="IJ541" s="4"/>
      <c r="IK541" s="4"/>
      <c r="IL541" s="4"/>
      <c r="IM541" s="4"/>
      <c r="IN541" s="4"/>
      <c r="IO541" s="4"/>
      <c r="IP541" s="4"/>
      <c r="IQ541" s="4"/>
      <c r="IR541" s="4"/>
      <c r="IS541" s="4"/>
      <c r="IT541" s="4"/>
      <c r="IU541" s="4"/>
      <c r="IV541" s="4"/>
      <c r="IW541" s="4"/>
      <c r="IX541" s="4"/>
      <c r="IY541" s="4"/>
      <c r="IZ541" s="4"/>
      <c r="JA541" s="4"/>
    </row>
    <row r="542" spans="1:261" s="5" customFormat="1" ht="89.25" customHeight="1" x14ac:dyDescent="0.4">
      <c r="A542" s="175"/>
      <c r="B542" s="185"/>
      <c r="C542" s="201"/>
      <c r="D542" s="188"/>
      <c r="E542" s="191"/>
      <c r="F542" s="188"/>
      <c r="G542" s="191"/>
      <c r="H542" s="154" t="s">
        <v>9</v>
      </c>
      <c r="I542" s="81">
        <v>11.68</v>
      </c>
      <c r="J542" s="81"/>
      <c r="K542" s="81">
        <f>SUM(K570)</f>
        <v>0</v>
      </c>
      <c r="L542" s="81">
        <f>SUM(L570)</f>
        <v>0</v>
      </c>
      <c r="M542" s="81">
        <f>SUM(M570)</f>
        <v>11.68</v>
      </c>
      <c r="N542" s="81">
        <v>0</v>
      </c>
      <c r="O542" s="81">
        <v>11.68</v>
      </c>
      <c r="P542" s="13">
        <f t="shared" si="91"/>
        <v>100</v>
      </c>
      <c r="Q542" s="194"/>
      <c r="R542" s="164"/>
      <c r="S542" s="321"/>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c r="GT542" s="4"/>
      <c r="GU542" s="4"/>
      <c r="GV542" s="4"/>
      <c r="GW542" s="4"/>
      <c r="GX542" s="4"/>
      <c r="GY542" s="4"/>
      <c r="GZ542" s="4"/>
      <c r="HA542" s="4"/>
      <c r="HB542" s="4"/>
      <c r="HC542" s="4"/>
      <c r="HD542" s="4"/>
      <c r="HE542" s="4"/>
      <c r="HF542" s="4"/>
      <c r="HG542" s="4"/>
      <c r="HH542" s="4"/>
      <c r="HI542" s="4"/>
      <c r="HJ542" s="4"/>
      <c r="HK542" s="4"/>
      <c r="HL542" s="4"/>
      <c r="HM542" s="4"/>
      <c r="HN542" s="4"/>
      <c r="HO542" s="4"/>
      <c r="HP542" s="4"/>
      <c r="HQ542" s="4"/>
      <c r="HR542" s="4"/>
      <c r="HS542" s="4"/>
      <c r="HT542" s="4"/>
      <c r="HU542" s="4"/>
      <c r="HV542" s="4"/>
      <c r="HW542" s="4"/>
      <c r="HX542" s="4"/>
      <c r="HY542" s="4"/>
      <c r="HZ542" s="4"/>
      <c r="IA542" s="4"/>
      <c r="IB542" s="4"/>
      <c r="IC542" s="4"/>
      <c r="ID542" s="4"/>
      <c r="IE542" s="4"/>
      <c r="IF542" s="4"/>
      <c r="IG542" s="4"/>
      <c r="IH542" s="4"/>
      <c r="II542" s="4"/>
      <c r="IJ542" s="4"/>
      <c r="IK542" s="4"/>
      <c r="IL542" s="4"/>
      <c r="IM542" s="4"/>
      <c r="IN542" s="4"/>
      <c r="IO542" s="4"/>
      <c r="IP542" s="4"/>
      <c r="IQ542" s="4"/>
      <c r="IR542" s="4"/>
      <c r="IS542" s="4"/>
      <c r="IT542" s="4"/>
      <c r="IU542" s="4"/>
      <c r="IV542" s="4"/>
      <c r="IW542" s="4"/>
      <c r="IX542" s="4"/>
      <c r="IY542" s="4"/>
      <c r="IZ542" s="4"/>
      <c r="JA542" s="4"/>
    </row>
    <row r="543" spans="1:261" s="5" customFormat="1" ht="68.7" customHeight="1" x14ac:dyDescent="0.4">
      <c r="A543" s="139" t="s">
        <v>158</v>
      </c>
      <c r="B543" s="154" t="s">
        <v>159</v>
      </c>
      <c r="C543" s="201"/>
      <c r="D543" s="129" t="s">
        <v>160</v>
      </c>
      <c r="E543" s="25" t="s">
        <v>179</v>
      </c>
      <c r="F543" s="25"/>
      <c r="G543" s="25"/>
      <c r="H543" s="154" t="s">
        <v>8</v>
      </c>
      <c r="I543" s="81">
        <v>70000</v>
      </c>
      <c r="J543" s="81"/>
      <c r="K543" s="77"/>
      <c r="L543" s="77"/>
      <c r="M543" s="77">
        <v>70000</v>
      </c>
      <c r="N543" s="77">
        <v>0</v>
      </c>
      <c r="O543" s="77">
        <v>70000</v>
      </c>
      <c r="P543" s="13">
        <f t="shared" si="91"/>
        <v>100</v>
      </c>
      <c r="Q543" s="80"/>
      <c r="R543" s="17"/>
      <c r="S543" s="321"/>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c r="GT543" s="4"/>
      <c r="GU543" s="4"/>
      <c r="GV543" s="4"/>
      <c r="GW543" s="4"/>
      <c r="GX543" s="4"/>
      <c r="GY543" s="4"/>
      <c r="GZ543" s="4"/>
      <c r="HA543" s="4"/>
      <c r="HB543" s="4"/>
      <c r="HC543" s="4"/>
      <c r="HD543" s="4"/>
      <c r="HE543" s="4"/>
      <c r="HF543" s="4"/>
      <c r="HG543" s="4"/>
      <c r="HH543" s="4"/>
      <c r="HI543" s="4"/>
      <c r="HJ543" s="4"/>
      <c r="HK543" s="4"/>
      <c r="HL543" s="4"/>
      <c r="HM543" s="4"/>
      <c r="HN543" s="4"/>
      <c r="HO543" s="4"/>
      <c r="HP543" s="4"/>
      <c r="HQ543" s="4"/>
      <c r="HR543" s="4"/>
      <c r="HS543" s="4"/>
      <c r="HT543" s="4"/>
      <c r="HU543" s="4"/>
      <c r="HV543" s="4"/>
      <c r="HW543" s="4"/>
      <c r="HX543" s="4"/>
      <c r="HY543" s="4"/>
      <c r="HZ543" s="4"/>
      <c r="IA543" s="4"/>
      <c r="IB543" s="4"/>
      <c r="IC543" s="4"/>
      <c r="ID543" s="4"/>
      <c r="IE543" s="4"/>
      <c r="IF543" s="4"/>
      <c r="IG543" s="4"/>
      <c r="IH543" s="4"/>
      <c r="II543" s="4"/>
      <c r="IJ543" s="4"/>
      <c r="IK543" s="4"/>
      <c r="IL543" s="4"/>
      <c r="IM543" s="4"/>
      <c r="IN543" s="4"/>
      <c r="IO543" s="4"/>
      <c r="IP543" s="4"/>
      <c r="IQ543" s="4"/>
      <c r="IR543" s="4"/>
      <c r="IS543" s="4"/>
      <c r="IT543" s="4"/>
      <c r="IU543" s="4"/>
      <c r="IV543" s="4"/>
      <c r="IW543" s="4"/>
      <c r="IX543" s="4"/>
      <c r="IY543" s="4"/>
      <c r="IZ543" s="4"/>
      <c r="JA543" s="4"/>
    </row>
    <row r="544" spans="1:261" s="5" customFormat="1" ht="68.7" customHeight="1" x14ac:dyDescent="0.4">
      <c r="A544" s="139" t="s">
        <v>228</v>
      </c>
      <c r="B544" s="154" t="s">
        <v>227</v>
      </c>
      <c r="C544" s="201"/>
      <c r="D544" s="82">
        <v>43466</v>
      </c>
      <c r="E544" s="83">
        <v>44561</v>
      </c>
      <c r="F544" s="83">
        <v>43466</v>
      </c>
      <c r="G544" s="83">
        <f>IF(R544="выполнено",E544,"")</f>
        <v>44561</v>
      </c>
      <c r="H544" s="154" t="s">
        <v>8</v>
      </c>
      <c r="I544" s="81">
        <v>70000</v>
      </c>
      <c r="J544" s="81"/>
      <c r="K544" s="77"/>
      <c r="L544" s="77"/>
      <c r="M544" s="77">
        <v>70000</v>
      </c>
      <c r="N544" s="77">
        <v>0</v>
      </c>
      <c r="O544" s="77">
        <v>70000</v>
      </c>
      <c r="P544" s="13">
        <f t="shared" si="91"/>
        <v>100</v>
      </c>
      <c r="Q544" s="84" t="s">
        <v>718</v>
      </c>
      <c r="R544" s="17" t="s">
        <v>730</v>
      </c>
      <c r="S544" s="321"/>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4"/>
      <c r="GE544" s="4"/>
      <c r="GF544" s="4"/>
      <c r="GG544" s="4"/>
      <c r="GH544" s="4"/>
      <c r="GI544" s="4"/>
      <c r="GJ544" s="4"/>
      <c r="GK544" s="4"/>
      <c r="GL544" s="4"/>
      <c r="GM544" s="4"/>
      <c r="GN544" s="4"/>
      <c r="GO544" s="4"/>
      <c r="GP544" s="4"/>
      <c r="GQ544" s="4"/>
      <c r="GR544" s="4"/>
      <c r="GS544" s="4"/>
      <c r="GT544" s="4"/>
      <c r="GU544" s="4"/>
      <c r="GV544" s="4"/>
      <c r="GW544" s="4"/>
      <c r="GX544" s="4"/>
      <c r="GY544" s="4"/>
      <c r="GZ544" s="4"/>
      <c r="HA544" s="4"/>
      <c r="HB544" s="4"/>
      <c r="HC544" s="4"/>
      <c r="HD544" s="4"/>
      <c r="HE544" s="4"/>
      <c r="HF544" s="4"/>
      <c r="HG544" s="4"/>
      <c r="HH544" s="4"/>
      <c r="HI544" s="4"/>
      <c r="HJ544" s="4"/>
      <c r="HK544" s="4"/>
      <c r="HL544" s="4"/>
      <c r="HM544" s="4"/>
      <c r="HN544" s="4"/>
      <c r="HO544" s="4"/>
      <c r="HP544" s="4"/>
      <c r="HQ544" s="4"/>
      <c r="HR544" s="4"/>
      <c r="HS544" s="4"/>
      <c r="HT544" s="4"/>
      <c r="HU544" s="4"/>
      <c r="HV544" s="4"/>
      <c r="HW544" s="4"/>
      <c r="HX544" s="4"/>
      <c r="HY544" s="4"/>
      <c r="HZ544" s="4"/>
      <c r="IA544" s="4"/>
      <c r="IB544" s="4"/>
      <c r="IC544" s="4"/>
      <c r="ID544" s="4"/>
      <c r="IE544" s="4"/>
      <c r="IF544" s="4"/>
      <c r="IG544" s="4"/>
      <c r="IH544" s="4"/>
      <c r="II544" s="4"/>
      <c r="IJ544" s="4"/>
      <c r="IK544" s="4"/>
      <c r="IL544" s="4"/>
      <c r="IM544" s="4"/>
      <c r="IN544" s="4"/>
      <c r="IO544" s="4"/>
      <c r="IP544" s="4"/>
      <c r="IQ544" s="4"/>
      <c r="IR544" s="4"/>
      <c r="IS544" s="4"/>
      <c r="IT544" s="4"/>
      <c r="IU544" s="4"/>
      <c r="IV544" s="4"/>
      <c r="IW544" s="4"/>
      <c r="IX544" s="4"/>
      <c r="IY544" s="4"/>
      <c r="IZ544" s="4"/>
      <c r="JA544" s="4"/>
    </row>
    <row r="545" spans="1:261" s="5" customFormat="1" ht="68.7" customHeight="1" x14ac:dyDescent="0.4">
      <c r="A545" s="139" t="s">
        <v>164</v>
      </c>
      <c r="B545" s="154" t="s">
        <v>163</v>
      </c>
      <c r="C545" s="201"/>
      <c r="D545" s="82">
        <v>44197</v>
      </c>
      <c r="E545" s="83">
        <v>45291</v>
      </c>
      <c r="F545" s="83" t="s">
        <v>722</v>
      </c>
      <c r="G545" s="83" t="str">
        <f t="shared" ref="G545:G596" si="94">IF(R545="выполнено",E545,"")</f>
        <v/>
      </c>
      <c r="H545" s="154" t="s">
        <v>8</v>
      </c>
      <c r="I545" s="81">
        <v>19177.599999999999</v>
      </c>
      <c r="J545" s="81"/>
      <c r="K545" s="77"/>
      <c r="L545" s="77"/>
      <c r="M545" s="77">
        <v>20000</v>
      </c>
      <c r="N545" s="77">
        <v>0</v>
      </c>
      <c r="O545" s="77">
        <v>18936.12</v>
      </c>
      <c r="P545" s="13">
        <f t="shared" si="91"/>
        <v>98.74082262639746</v>
      </c>
      <c r="Q545" s="80"/>
      <c r="R545" s="17"/>
      <c r="S545" s="321"/>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4"/>
      <c r="GE545" s="4"/>
      <c r="GF545" s="4"/>
      <c r="GG545" s="4"/>
      <c r="GH545" s="4"/>
      <c r="GI545" s="4"/>
      <c r="GJ545" s="4"/>
      <c r="GK545" s="4"/>
      <c r="GL545" s="4"/>
      <c r="GM545" s="4"/>
      <c r="GN545" s="4"/>
      <c r="GO545" s="4"/>
      <c r="GP545" s="4"/>
      <c r="GQ545" s="4"/>
      <c r="GR545" s="4"/>
      <c r="GS545" s="4"/>
      <c r="GT545" s="4"/>
      <c r="GU545" s="4"/>
      <c r="GV545" s="4"/>
      <c r="GW545" s="4"/>
      <c r="GX545" s="4"/>
      <c r="GY545" s="4"/>
      <c r="GZ545" s="4"/>
      <c r="HA545" s="4"/>
      <c r="HB545" s="4"/>
      <c r="HC545" s="4"/>
      <c r="HD545" s="4"/>
      <c r="HE545" s="4"/>
      <c r="HF545" s="4"/>
      <c r="HG545" s="4"/>
      <c r="HH545" s="4"/>
      <c r="HI545" s="4"/>
      <c r="HJ545" s="4"/>
      <c r="HK545" s="4"/>
      <c r="HL545" s="4"/>
      <c r="HM545" s="4"/>
      <c r="HN545" s="4"/>
      <c r="HO545" s="4"/>
      <c r="HP545" s="4"/>
      <c r="HQ545" s="4"/>
      <c r="HR545" s="4"/>
      <c r="HS545" s="4"/>
      <c r="HT545" s="4"/>
      <c r="HU545" s="4"/>
      <c r="HV545" s="4"/>
      <c r="HW545" s="4"/>
      <c r="HX545" s="4"/>
      <c r="HY545" s="4"/>
      <c r="HZ545" s="4"/>
      <c r="IA545" s="4"/>
      <c r="IB545" s="4"/>
      <c r="IC545" s="4"/>
      <c r="ID545" s="4"/>
      <c r="IE545" s="4"/>
      <c r="IF545" s="4"/>
      <c r="IG545" s="4"/>
      <c r="IH545" s="4"/>
      <c r="II545" s="4"/>
      <c r="IJ545" s="4"/>
      <c r="IK545" s="4"/>
      <c r="IL545" s="4"/>
      <c r="IM545" s="4"/>
      <c r="IN545" s="4"/>
      <c r="IO545" s="4"/>
      <c r="IP545" s="4"/>
      <c r="IQ545" s="4"/>
      <c r="IR545" s="4"/>
      <c r="IS545" s="4"/>
      <c r="IT545" s="4"/>
      <c r="IU545" s="4"/>
      <c r="IV545" s="4"/>
      <c r="IW545" s="4"/>
      <c r="IX545" s="4"/>
      <c r="IY545" s="4"/>
      <c r="IZ545" s="4"/>
      <c r="JA545" s="4"/>
    </row>
    <row r="546" spans="1:261" s="5" customFormat="1" ht="68.7" customHeight="1" x14ac:dyDescent="0.4">
      <c r="A546" s="139" t="s">
        <v>229</v>
      </c>
      <c r="B546" s="154" t="s">
        <v>227</v>
      </c>
      <c r="C546" s="201"/>
      <c r="D546" s="82">
        <v>44197</v>
      </c>
      <c r="E546" s="83">
        <v>44561</v>
      </c>
      <c r="F546" s="83">
        <v>44197</v>
      </c>
      <c r="G546" s="83">
        <f t="shared" si="94"/>
        <v>44561</v>
      </c>
      <c r="H546" s="154" t="s">
        <v>8</v>
      </c>
      <c r="I546" s="81">
        <v>19177.599999999999</v>
      </c>
      <c r="J546" s="81"/>
      <c r="K546" s="77"/>
      <c r="L546" s="77"/>
      <c r="M546" s="77">
        <v>20000</v>
      </c>
      <c r="N546" s="77">
        <v>0</v>
      </c>
      <c r="O546" s="77">
        <v>18936.12</v>
      </c>
      <c r="P546" s="13">
        <f t="shared" si="91"/>
        <v>98.74082262639746</v>
      </c>
      <c r="Q546" s="84" t="s">
        <v>718</v>
      </c>
      <c r="R546" s="17" t="s">
        <v>730</v>
      </c>
      <c r="S546" s="321"/>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c r="GT546" s="4"/>
      <c r="GU546" s="4"/>
      <c r="GV546" s="4"/>
      <c r="GW546" s="4"/>
      <c r="GX546" s="4"/>
      <c r="GY546" s="4"/>
      <c r="GZ546" s="4"/>
      <c r="HA546" s="4"/>
      <c r="HB546" s="4"/>
      <c r="HC546" s="4"/>
      <c r="HD546" s="4"/>
      <c r="HE546" s="4"/>
      <c r="HF546" s="4"/>
      <c r="HG546" s="4"/>
      <c r="HH546" s="4"/>
      <c r="HI546" s="4"/>
      <c r="HJ546" s="4"/>
      <c r="HK546" s="4"/>
      <c r="HL546" s="4"/>
      <c r="HM546" s="4"/>
      <c r="HN546" s="4"/>
      <c r="HO546" s="4"/>
      <c r="HP546" s="4"/>
      <c r="HQ546" s="4"/>
      <c r="HR546" s="4"/>
      <c r="HS546" s="4"/>
      <c r="HT546" s="4"/>
      <c r="HU546" s="4"/>
      <c r="HV546" s="4"/>
      <c r="HW546" s="4"/>
      <c r="HX546" s="4"/>
      <c r="HY546" s="4"/>
      <c r="HZ546" s="4"/>
      <c r="IA546" s="4"/>
      <c r="IB546" s="4"/>
      <c r="IC546" s="4"/>
      <c r="ID546" s="4"/>
      <c r="IE546" s="4"/>
      <c r="IF546" s="4"/>
      <c r="IG546" s="4"/>
      <c r="IH546" s="4"/>
      <c r="II546" s="4"/>
      <c r="IJ546" s="4"/>
      <c r="IK546" s="4"/>
      <c r="IL546" s="4"/>
      <c r="IM546" s="4"/>
      <c r="IN546" s="4"/>
      <c r="IO546" s="4"/>
      <c r="IP546" s="4"/>
      <c r="IQ546" s="4"/>
      <c r="IR546" s="4"/>
      <c r="IS546" s="4"/>
      <c r="IT546" s="4"/>
      <c r="IU546" s="4"/>
      <c r="IV546" s="4"/>
      <c r="IW546" s="4"/>
      <c r="IX546" s="4"/>
      <c r="IY546" s="4"/>
      <c r="IZ546" s="4"/>
      <c r="JA546" s="4"/>
    </row>
    <row r="547" spans="1:261" s="5" customFormat="1" ht="68.7" customHeight="1" x14ac:dyDescent="0.4">
      <c r="A547" s="139" t="s">
        <v>165</v>
      </c>
      <c r="B547" s="154" t="s">
        <v>455</v>
      </c>
      <c r="C547" s="201"/>
      <c r="D547" s="82">
        <v>43101</v>
      </c>
      <c r="E547" s="83">
        <v>44561</v>
      </c>
      <c r="F547" s="83" t="s">
        <v>722</v>
      </c>
      <c r="G547" s="83" t="str">
        <f t="shared" si="94"/>
        <v/>
      </c>
      <c r="H547" s="154" t="s">
        <v>8</v>
      </c>
      <c r="I547" s="81">
        <v>11342.1</v>
      </c>
      <c r="J547" s="81"/>
      <c r="K547" s="77">
        <v>-1279.8</v>
      </c>
      <c r="L547" s="77">
        <v>-3119.1</v>
      </c>
      <c r="M547" s="77">
        <v>15741</v>
      </c>
      <c r="N547" s="77">
        <v>0</v>
      </c>
      <c r="O547" s="77">
        <v>11341.99</v>
      </c>
      <c r="P547" s="13">
        <f t="shared" si="91"/>
        <v>99.999030161962949</v>
      </c>
      <c r="Q547" s="80"/>
      <c r="R547" s="17"/>
      <c r="S547" s="321"/>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c r="GT547" s="4"/>
      <c r="GU547" s="4"/>
      <c r="GV547" s="4"/>
      <c r="GW547" s="4"/>
      <c r="GX547" s="4"/>
      <c r="GY547" s="4"/>
      <c r="GZ547" s="4"/>
      <c r="HA547" s="4"/>
      <c r="HB547" s="4"/>
      <c r="HC547" s="4"/>
      <c r="HD547" s="4"/>
      <c r="HE547" s="4"/>
      <c r="HF547" s="4"/>
      <c r="HG547" s="4"/>
      <c r="HH547" s="4"/>
      <c r="HI547" s="4"/>
      <c r="HJ547" s="4"/>
      <c r="HK547" s="4"/>
      <c r="HL547" s="4"/>
      <c r="HM547" s="4"/>
      <c r="HN547" s="4"/>
      <c r="HO547" s="4"/>
      <c r="HP547" s="4"/>
      <c r="HQ547" s="4"/>
      <c r="HR547" s="4"/>
      <c r="HS547" s="4"/>
      <c r="HT547" s="4"/>
      <c r="HU547" s="4"/>
      <c r="HV547" s="4"/>
      <c r="HW547" s="4"/>
      <c r="HX547" s="4"/>
      <c r="HY547" s="4"/>
      <c r="HZ547" s="4"/>
      <c r="IA547" s="4"/>
      <c r="IB547" s="4"/>
      <c r="IC547" s="4"/>
      <c r="ID547" s="4"/>
      <c r="IE547" s="4"/>
      <c r="IF547" s="4"/>
      <c r="IG547" s="4"/>
      <c r="IH547" s="4"/>
      <c r="II547" s="4"/>
      <c r="IJ547" s="4"/>
      <c r="IK547" s="4"/>
      <c r="IL547" s="4"/>
      <c r="IM547" s="4"/>
      <c r="IN547" s="4"/>
      <c r="IO547" s="4"/>
      <c r="IP547" s="4"/>
      <c r="IQ547" s="4"/>
      <c r="IR547" s="4"/>
      <c r="IS547" s="4"/>
      <c r="IT547" s="4"/>
      <c r="IU547" s="4"/>
      <c r="IV547" s="4"/>
      <c r="IW547" s="4"/>
      <c r="IX547" s="4"/>
      <c r="IY547" s="4"/>
      <c r="IZ547" s="4"/>
      <c r="JA547" s="4"/>
    </row>
    <row r="548" spans="1:261" s="5" customFormat="1" ht="68.7" customHeight="1" x14ac:dyDescent="0.4">
      <c r="A548" s="139" t="s">
        <v>230</v>
      </c>
      <c r="B548" s="154" t="s">
        <v>241</v>
      </c>
      <c r="C548" s="201"/>
      <c r="D548" s="82">
        <v>44197</v>
      </c>
      <c r="E548" s="83">
        <v>44561</v>
      </c>
      <c r="F548" s="83">
        <v>44197</v>
      </c>
      <c r="G548" s="83">
        <f t="shared" si="94"/>
        <v>44561</v>
      </c>
      <c r="H548" s="154" t="s">
        <v>8</v>
      </c>
      <c r="I548" s="81">
        <v>11342.1</v>
      </c>
      <c r="J548" s="81"/>
      <c r="K548" s="77">
        <v>-1279.8</v>
      </c>
      <c r="L548" s="77">
        <v>-3119.1</v>
      </c>
      <c r="M548" s="77">
        <v>15741</v>
      </c>
      <c r="N548" s="77">
        <v>0</v>
      </c>
      <c r="O548" s="77">
        <v>11341.99</v>
      </c>
      <c r="P548" s="13">
        <f t="shared" si="91"/>
        <v>99.999030161962949</v>
      </c>
      <c r="Q548" s="84" t="s">
        <v>743</v>
      </c>
      <c r="R548" s="17" t="s">
        <v>730</v>
      </c>
      <c r="S548" s="321"/>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c r="HR548" s="4"/>
      <c r="HS548" s="4"/>
      <c r="HT548" s="4"/>
      <c r="HU548" s="4"/>
      <c r="HV548" s="4"/>
      <c r="HW548" s="4"/>
      <c r="HX548" s="4"/>
      <c r="HY548" s="4"/>
      <c r="HZ548" s="4"/>
      <c r="IA548" s="4"/>
      <c r="IB548" s="4"/>
      <c r="IC548" s="4"/>
      <c r="ID548" s="4"/>
      <c r="IE548" s="4"/>
      <c r="IF548" s="4"/>
      <c r="IG548" s="4"/>
      <c r="IH548" s="4"/>
      <c r="II548" s="4"/>
      <c r="IJ548" s="4"/>
      <c r="IK548" s="4"/>
      <c r="IL548" s="4"/>
      <c r="IM548" s="4"/>
      <c r="IN548" s="4"/>
      <c r="IO548" s="4"/>
      <c r="IP548" s="4"/>
      <c r="IQ548" s="4"/>
      <c r="IR548" s="4"/>
      <c r="IS548" s="4"/>
      <c r="IT548" s="4"/>
      <c r="IU548" s="4"/>
      <c r="IV548" s="4"/>
      <c r="IW548" s="4"/>
      <c r="IX548" s="4"/>
      <c r="IY548" s="4"/>
      <c r="IZ548" s="4"/>
      <c r="JA548" s="4"/>
    </row>
    <row r="549" spans="1:261" s="5" customFormat="1" ht="68.7" customHeight="1" x14ac:dyDescent="0.4">
      <c r="A549" s="139" t="s">
        <v>166</v>
      </c>
      <c r="B549" s="154" t="s">
        <v>456</v>
      </c>
      <c r="C549" s="201"/>
      <c r="D549" s="82">
        <v>43101</v>
      </c>
      <c r="E549" s="83">
        <v>44561</v>
      </c>
      <c r="F549" s="83" t="s">
        <v>722</v>
      </c>
      <c r="G549" s="83" t="str">
        <f t="shared" si="94"/>
        <v/>
      </c>
      <c r="H549" s="154" t="s">
        <v>8</v>
      </c>
      <c r="I549" s="81">
        <v>19994.3</v>
      </c>
      <c r="J549" s="81">
        <v>-1167.7</v>
      </c>
      <c r="K549" s="77">
        <v>-1509</v>
      </c>
      <c r="L549" s="77">
        <v>12.4</v>
      </c>
      <c r="M549" s="77">
        <v>24880</v>
      </c>
      <c r="N549" s="77">
        <v>0</v>
      </c>
      <c r="O549" s="77">
        <v>19994.2</v>
      </c>
      <c r="P549" s="13">
        <f t="shared" si="91"/>
        <v>99.999499857459384</v>
      </c>
      <c r="Q549" s="80"/>
      <c r="R549" s="17"/>
      <c r="S549" s="321"/>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c r="HC549" s="4"/>
      <c r="HD549" s="4"/>
      <c r="HE549" s="4"/>
      <c r="HF549" s="4"/>
      <c r="HG549" s="4"/>
      <c r="HH549" s="4"/>
      <c r="HI549" s="4"/>
      <c r="HJ549" s="4"/>
      <c r="HK549" s="4"/>
      <c r="HL549" s="4"/>
      <c r="HM549" s="4"/>
      <c r="HN549" s="4"/>
      <c r="HO549" s="4"/>
      <c r="HP549" s="4"/>
      <c r="HQ549" s="4"/>
      <c r="HR549" s="4"/>
      <c r="HS549" s="4"/>
      <c r="HT549" s="4"/>
      <c r="HU549" s="4"/>
      <c r="HV549" s="4"/>
      <c r="HW549" s="4"/>
      <c r="HX549" s="4"/>
      <c r="HY549" s="4"/>
      <c r="HZ549" s="4"/>
      <c r="IA549" s="4"/>
      <c r="IB549" s="4"/>
      <c r="IC549" s="4"/>
      <c r="ID549" s="4"/>
      <c r="IE549" s="4"/>
      <c r="IF549" s="4"/>
      <c r="IG549" s="4"/>
      <c r="IH549" s="4"/>
      <c r="II549" s="4"/>
      <c r="IJ549" s="4"/>
      <c r="IK549" s="4"/>
      <c r="IL549" s="4"/>
      <c r="IM549" s="4"/>
      <c r="IN549" s="4"/>
      <c r="IO549" s="4"/>
      <c r="IP549" s="4"/>
      <c r="IQ549" s="4"/>
      <c r="IR549" s="4"/>
      <c r="IS549" s="4"/>
      <c r="IT549" s="4"/>
      <c r="IU549" s="4"/>
      <c r="IV549" s="4"/>
      <c r="IW549" s="4"/>
      <c r="IX549" s="4"/>
      <c r="IY549" s="4"/>
      <c r="IZ549" s="4"/>
      <c r="JA549" s="4"/>
    </row>
    <row r="550" spans="1:261" s="5" customFormat="1" ht="68.7" customHeight="1" x14ac:dyDescent="0.4">
      <c r="A550" s="139" t="s">
        <v>231</v>
      </c>
      <c r="B550" s="154" t="s">
        <v>241</v>
      </c>
      <c r="C550" s="201"/>
      <c r="D550" s="82">
        <v>44197</v>
      </c>
      <c r="E550" s="83">
        <v>44561</v>
      </c>
      <c r="F550" s="83">
        <v>44197</v>
      </c>
      <c r="G550" s="83">
        <f t="shared" si="94"/>
        <v>44561</v>
      </c>
      <c r="H550" s="154" t="s">
        <v>8</v>
      </c>
      <c r="I550" s="81">
        <v>19994.3</v>
      </c>
      <c r="J550" s="81">
        <v>-1167.7</v>
      </c>
      <c r="K550" s="77">
        <v>-1509</v>
      </c>
      <c r="L550" s="77">
        <v>12.4</v>
      </c>
      <c r="M550" s="77">
        <v>24880</v>
      </c>
      <c r="N550" s="77">
        <v>0</v>
      </c>
      <c r="O550" s="77">
        <v>19994.2</v>
      </c>
      <c r="P550" s="13">
        <f t="shared" si="91"/>
        <v>99.999499857459384</v>
      </c>
      <c r="Q550" s="84" t="s">
        <v>744</v>
      </c>
      <c r="R550" s="17" t="s">
        <v>730</v>
      </c>
      <c r="S550" s="321"/>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c r="GT550" s="4"/>
      <c r="GU550" s="4"/>
      <c r="GV550" s="4"/>
      <c r="GW550" s="4"/>
      <c r="GX550" s="4"/>
      <c r="GY550" s="4"/>
      <c r="GZ550" s="4"/>
      <c r="HA550" s="4"/>
      <c r="HB550" s="4"/>
      <c r="HC550" s="4"/>
      <c r="HD550" s="4"/>
      <c r="HE550" s="4"/>
      <c r="HF550" s="4"/>
      <c r="HG550" s="4"/>
      <c r="HH550" s="4"/>
      <c r="HI550" s="4"/>
      <c r="HJ550" s="4"/>
      <c r="HK550" s="4"/>
      <c r="HL550" s="4"/>
      <c r="HM550" s="4"/>
      <c r="HN550" s="4"/>
      <c r="HO550" s="4"/>
      <c r="HP550" s="4"/>
      <c r="HQ550" s="4"/>
      <c r="HR550" s="4"/>
      <c r="HS550" s="4"/>
      <c r="HT550" s="4"/>
      <c r="HU550" s="4"/>
      <c r="HV550" s="4"/>
      <c r="HW550" s="4"/>
      <c r="HX550" s="4"/>
      <c r="HY550" s="4"/>
      <c r="HZ550" s="4"/>
      <c r="IA550" s="4"/>
      <c r="IB550" s="4"/>
      <c r="IC550" s="4"/>
      <c r="ID550" s="4"/>
      <c r="IE550" s="4"/>
      <c r="IF550" s="4"/>
      <c r="IG550" s="4"/>
      <c r="IH550" s="4"/>
      <c r="II550" s="4"/>
      <c r="IJ550" s="4"/>
      <c r="IK550" s="4"/>
      <c r="IL550" s="4"/>
      <c r="IM550" s="4"/>
      <c r="IN550" s="4"/>
      <c r="IO550" s="4"/>
      <c r="IP550" s="4"/>
      <c r="IQ550" s="4"/>
      <c r="IR550" s="4"/>
      <c r="IS550" s="4"/>
      <c r="IT550" s="4"/>
      <c r="IU550" s="4"/>
      <c r="IV550" s="4"/>
      <c r="IW550" s="4"/>
      <c r="IX550" s="4"/>
      <c r="IY550" s="4"/>
      <c r="IZ550" s="4"/>
      <c r="JA550" s="4"/>
    </row>
    <row r="551" spans="1:261" s="5" customFormat="1" ht="68.7" customHeight="1" x14ac:dyDescent="0.4">
      <c r="A551" s="139" t="s">
        <v>167</v>
      </c>
      <c r="B551" s="154" t="s">
        <v>457</v>
      </c>
      <c r="C551" s="127"/>
      <c r="D551" s="82">
        <v>43101</v>
      </c>
      <c r="E551" s="83">
        <v>44561</v>
      </c>
      <c r="F551" s="83" t="s">
        <v>722</v>
      </c>
      <c r="G551" s="83" t="str">
        <f t="shared" si="94"/>
        <v/>
      </c>
      <c r="H551" s="154" t="s">
        <v>8</v>
      </c>
      <c r="I551" s="81">
        <v>39430.699999999997</v>
      </c>
      <c r="J551" s="81"/>
      <c r="K551" s="77">
        <v>-2510.3000000000002</v>
      </c>
      <c r="L551" s="77">
        <v>-13116.5</v>
      </c>
      <c r="M551" s="77">
        <v>55600</v>
      </c>
      <c r="N551" s="77">
        <v>0</v>
      </c>
      <c r="O551" s="77">
        <v>39430.639999999999</v>
      </c>
      <c r="P551" s="13">
        <f t="shared" si="91"/>
        <v>99.999847834301704</v>
      </c>
      <c r="Q551" s="80"/>
      <c r="R551" s="17"/>
      <c r="S551" s="321"/>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c r="HC551" s="4"/>
      <c r="HD551" s="4"/>
      <c r="HE551" s="4"/>
      <c r="HF551" s="4"/>
      <c r="HG551" s="4"/>
      <c r="HH551" s="4"/>
      <c r="HI551" s="4"/>
      <c r="HJ551" s="4"/>
      <c r="HK551" s="4"/>
      <c r="HL551" s="4"/>
      <c r="HM551" s="4"/>
      <c r="HN551" s="4"/>
      <c r="HO551" s="4"/>
      <c r="HP551" s="4"/>
      <c r="HQ551" s="4"/>
      <c r="HR551" s="4"/>
      <c r="HS551" s="4"/>
      <c r="HT551" s="4"/>
      <c r="HU551" s="4"/>
      <c r="HV551" s="4"/>
      <c r="HW551" s="4"/>
      <c r="HX551" s="4"/>
      <c r="HY551" s="4"/>
      <c r="HZ551" s="4"/>
      <c r="IA551" s="4"/>
      <c r="IB551" s="4"/>
      <c r="IC551" s="4"/>
      <c r="ID551" s="4"/>
      <c r="IE551" s="4"/>
      <c r="IF551" s="4"/>
      <c r="IG551" s="4"/>
      <c r="IH551" s="4"/>
      <c r="II551" s="4"/>
      <c r="IJ551" s="4"/>
      <c r="IK551" s="4"/>
      <c r="IL551" s="4"/>
      <c r="IM551" s="4"/>
      <c r="IN551" s="4"/>
      <c r="IO551" s="4"/>
      <c r="IP551" s="4"/>
      <c r="IQ551" s="4"/>
      <c r="IR551" s="4"/>
      <c r="IS551" s="4"/>
      <c r="IT551" s="4"/>
      <c r="IU551" s="4"/>
      <c r="IV551" s="4"/>
      <c r="IW551" s="4"/>
      <c r="IX551" s="4"/>
      <c r="IY551" s="4"/>
      <c r="IZ551" s="4"/>
      <c r="JA551" s="4"/>
    </row>
    <row r="552" spans="1:261" s="5" customFormat="1" ht="68.7" customHeight="1" x14ac:dyDescent="0.4">
      <c r="A552" s="139" t="s">
        <v>232</v>
      </c>
      <c r="B552" s="154" t="s">
        <v>241</v>
      </c>
      <c r="C552" s="127"/>
      <c r="D552" s="82">
        <v>44197</v>
      </c>
      <c r="E552" s="83">
        <v>44561</v>
      </c>
      <c r="F552" s="83">
        <v>44197</v>
      </c>
      <c r="G552" s="83">
        <f t="shared" si="94"/>
        <v>44561</v>
      </c>
      <c r="H552" s="154" t="s">
        <v>8</v>
      </c>
      <c r="I552" s="81">
        <v>39430.699999999997</v>
      </c>
      <c r="J552" s="81"/>
      <c r="K552" s="77">
        <v>-2510.3000000000002</v>
      </c>
      <c r="L552" s="77">
        <v>-13116.5</v>
      </c>
      <c r="M552" s="77">
        <v>55600</v>
      </c>
      <c r="N552" s="77">
        <v>0</v>
      </c>
      <c r="O552" s="77">
        <v>39430.639999999999</v>
      </c>
      <c r="P552" s="13">
        <f t="shared" si="91"/>
        <v>99.999847834301704</v>
      </c>
      <c r="Q552" s="84" t="s">
        <v>745</v>
      </c>
      <c r="R552" s="17" t="s">
        <v>730</v>
      </c>
      <c r="S552" s="321"/>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c r="HC552" s="4"/>
      <c r="HD552" s="4"/>
      <c r="HE552" s="4"/>
      <c r="HF552" s="4"/>
      <c r="HG552" s="4"/>
      <c r="HH552" s="4"/>
      <c r="HI552" s="4"/>
      <c r="HJ552" s="4"/>
      <c r="HK552" s="4"/>
      <c r="HL552" s="4"/>
      <c r="HM552" s="4"/>
      <c r="HN552" s="4"/>
      <c r="HO552" s="4"/>
      <c r="HP552" s="4"/>
      <c r="HQ552" s="4"/>
      <c r="HR552" s="4"/>
      <c r="HS552" s="4"/>
      <c r="HT552" s="4"/>
      <c r="HU552" s="4"/>
      <c r="HV552" s="4"/>
      <c r="HW552" s="4"/>
      <c r="HX552" s="4"/>
      <c r="HY552" s="4"/>
      <c r="HZ552" s="4"/>
      <c r="IA552" s="4"/>
      <c r="IB552" s="4"/>
      <c r="IC552" s="4"/>
      <c r="ID552" s="4"/>
      <c r="IE552" s="4"/>
      <c r="IF552" s="4"/>
      <c r="IG552" s="4"/>
      <c r="IH552" s="4"/>
      <c r="II552" s="4"/>
      <c r="IJ552" s="4"/>
      <c r="IK552" s="4"/>
      <c r="IL552" s="4"/>
      <c r="IM552" s="4"/>
      <c r="IN552" s="4"/>
      <c r="IO552" s="4"/>
      <c r="IP552" s="4"/>
      <c r="IQ552" s="4"/>
      <c r="IR552" s="4"/>
      <c r="IS552" s="4"/>
      <c r="IT552" s="4"/>
      <c r="IU552" s="4"/>
      <c r="IV552" s="4"/>
      <c r="IW552" s="4"/>
      <c r="IX552" s="4"/>
      <c r="IY552" s="4"/>
      <c r="IZ552" s="4"/>
      <c r="JA552" s="4"/>
    </row>
    <row r="553" spans="1:261" s="5" customFormat="1" ht="68.7" customHeight="1" x14ac:dyDescent="0.4">
      <c r="A553" s="139" t="s">
        <v>168</v>
      </c>
      <c r="B553" s="154" t="s">
        <v>458</v>
      </c>
      <c r="C553" s="127"/>
      <c r="D553" s="82">
        <v>43101</v>
      </c>
      <c r="E553" s="83">
        <v>44561</v>
      </c>
      <c r="F553" s="83" t="s">
        <v>722</v>
      </c>
      <c r="G553" s="83" t="str">
        <f t="shared" si="94"/>
        <v/>
      </c>
      <c r="H553" s="154" t="s">
        <v>8</v>
      </c>
      <c r="I553" s="81">
        <v>33078.199999999997</v>
      </c>
      <c r="J553" s="81"/>
      <c r="K553" s="77">
        <v>-2276.1</v>
      </c>
      <c r="L553" s="77">
        <v>-2335.1999999999998</v>
      </c>
      <c r="M553" s="77">
        <v>40500</v>
      </c>
      <c r="N553" s="77">
        <v>0</v>
      </c>
      <c r="O553" s="77">
        <v>33078.089999999997</v>
      </c>
      <c r="P553" s="13">
        <f t="shared" si="91"/>
        <v>99.999667454698255</v>
      </c>
      <c r="Q553" s="80"/>
      <c r="R553" s="17"/>
      <c r="S553" s="321"/>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c r="IM553" s="4"/>
      <c r="IN553" s="4"/>
      <c r="IO553" s="4"/>
      <c r="IP553" s="4"/>
      <c r="IQ553" s="4"/>
      <c r="IR553" s="4"/>
      <c r="IS553" s="4"/>
      <c r="IT553" s="4"/>
      <c r="IU553" s="4"/>
      <c r="IV553" s="4"/>
      <c r="IW553" s="4"/>
      <c r="IX553" s="4"/>
      <c r="IY553" s="4"/>
      <c r="IZ553" s="4"/>
      <c r="JA553" s="4"/>
    </row>
    <row r="554" spans="1:261" s="5" customFormat="1" ht="68.7" customHeight="1" x14ac:dyDescent="0.4">
      <c r="A554" s="139" t="s">
        <v>233</v>
      </c>
      <c r="B554" s="154" t="s">
        <v>241</v>
      </c>
      <c r="C554" s="127"/>
      <c r="D554" s="82">
        <v>44197</v>
      </c>
      <c r="E554" s="83">
        <v>44561</v>
      </c>
      <c r="F554" s="83">
        <v>44197</v>
      </c>
      <c r="G554" s="83">
        <f t="shared" si="94"/>
        <v>44561</v>
      </c>
      <c r="H554" s="154" t="s">
        <v>8</v>
      </c>
      <c r="I554" s="81">
        <v>33078.199999999997</v>
      </c>
      <c r="J554" s="81"/>
      <c r="K554" s="77">
        <v>-2276.1</v>
      </c>
      <c r="L554" s="77">
        <v>-2335.1999999999998</v>
      </c>
      <c r="M554" s="77">
        <v>40500</v>
      </c>
      <c r="N554" s="77">
        <v>0</v>
      </c>
      <c r="O554" s="77">
        <v>33078.089999999997</v>
      </c>
      <c r="P554" s="13">
        <f t="shared" si="91"/>
        <v>99.999667454698255</v>
      </c>
      <c r="Q554" s="84" t="s">
        <v>746</v>
      </c>
      <c r="R554" s="17" t="s">
        <v>730</v>
      </c>
      <c r="S554" s="321"/>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c r="IM554" s="4"/>
      <c r="IN554" s="4"/>
      <c r="IO554" s="4"/>
      <c r="IP554" s="4"/>
      <c r="IQ554" s="4"/>
      <c r="IR554" s="4"/>
      <c r="IS554" s="4"/>
      <c r="IT554" s="4"/>
      <c r="IU554" s="4"/>
      <c r="IV554" s="4"/>
      <c r="IW554" s="4"/>
      <c r="IX554" s="4"/>
      <c r="IY554" s="4"/>
      <c r="IZ554" s="4"/>
      <c r="JA554" s="4"/>
    </row>
    <row r="555" spans="1:261" s="5" customFormat="1" ht="55.95" customHeight="1" x14ac:dyDescent="0.4">
      <c r="A555" s="139" t="s">
        <v>169</v>
      </c>
      <c r="B555" s="154" t="s">
        <v>459</v>
      </c>
      <c r="C555" s="127"/>
      <c r="D555" s="82">
        <v>44197</v>
      </c>
      <c r="E555" s="83">
        <v>44926</v>
      </c>
      <c r="F555" s="83" t="s">
        <v>722</v>
      </c>
      <c r="G555" s="83" t="str">
        <f t="shared" si="94"/>
        <v/>
      </c>
      <c r="H555" s="154" t="s">
        <v>8</v>
      </c>
      <c r="I555" s="81">
        <v>1790</v>
      </c>
      <c r="J555" s="81"/>
      <c r="K555" s="77">
        <v>-938.6</v>
      </c>
      <c r="L555" s="77"/>
      <c r="M555" s="77">
        <v>2818.1</v>
      </c>
      <c r="N555" s="77">
        <v>0</v>
      </c>
      <c r="O555" s="77">
        <v>1790</v>
      </c>
      <c r="P555" s="13">
        <f t="shared" si="91"/>
        <v>100</v>
      </c>
      <c r="Q555" s="80"/>
      <c r="R555" s="17"/>
      <c r="S555" s="321"/>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c r="IM555" s="4"/>
      <c r="IN555" s="4"/>
      <c r="IO555" s="4"/>
      <c r="IP555" s="4"/>
      <c r="IQ555" s="4"/>
      <c r="IR555" s="4"/>
      <c r="IS555" s="4"/>
      <c r="IT555" s="4"/>
      <c r="IU555" s="4"/>
      <c r="IV555" s="4"/>
      <c r="IW555" s="4"/>
      <c r="IX555" s="4"/>
      <c r="IY555" s="4"/>
      <c r="IZ555" s="4"/>
      <c r="JA555" s="4"/>
    </row>
    <row r="556" spans="1:261" s="5" customFormat="1" ht="43.5" customHeight="1" x14ac:dyDescent="0.4">
      <c r="A556" s="139" t="s">
        <v>234</v>
      </c>
      <c r="B556" s="154" t="s">
        <v>227</v>
      </c>
      <c r="C556" s="127"/>
      <c r="D556" s="82">
        <v>44197</v>
      </c>
      <c r="E556" s="83">
        <v>44561</v>
      </c>
      <c r="F556" s="83">
        <v>44197</v>
      </c>
      <c r="G556" s="83">
        <f t="shared" si="94"/>
        <v>44561</v>
      </c>
      <c r="H556" s="154" t="s">
        <v>8</v>
      </c>
      <c r="I556" s="81">
        <v>1790</v>
      </c>
      <c r="J556" s="81"/>
      <c r="K556" s="77">
        <v>-938.6</v>
      </c>
      <c r="L556" s="77"/>
      <c r="M556" s="77">
        <v>2818.1</v>
      </c>
      <c r="N556" s="77">
        <v>0</v>
      </c>
      <c r="O556" s="77">
        <v>1790</v>
      </c>
      <c r="P556" s="13">
        <f t="shared" si="91"/>
        <v>100</v>
      </c>
      <c r="Q556" s="84" t="s">
        <v>719</v>
      </c>
      <c r="R556" s="17" t="s">
        <v>730</v>
      </c>
      <c r="S556" s="321"/>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c r="IM556" s="4"/>
      <c r="IN556" s="4"/>
      <c r="IO556" s="4"/>
      <c r="IP556" s="4"/>
      <c r="IQ556" s="4"/>
      <c r="IR556" s="4"/>
      <c r="IS556" s="4"/>
      <c r="IT556" s="4"/>
      <c r="IU556" s="4"/>
      <c r="IV556" s="4"/>
      <c r="IW556" s="4"/>
      <c r="IX556" s="4"/>
      <c r="IY556" s="4"/>
      <c r="IZ556" s="4"/>
      <c r="JA556" s="4"/>
    </row>
    <row r="557" spans="1:261" s="5" customFormat="1" ht="50.7" customHeight="1" x14ac:dyDescent="0.4">
      <c r="A557" s="139" t="s">
        <v>170</v>
      </c>
      <c r="B557" s="154" t="s">
        <v>460</v>
      </c>
      <c r="C557" s="127"/>
      <c r="D557" s="82">
        <v>43831</v>
      </c>
      <c r="E557" s="83">
        <v>45291</v>
      </c>
      <c r="F557" s="83" t="s">
        <v>722</v>
      </c>
      <c r="G557" s="83" t="str">
        <f t="shared" si="94"/>
        <v/>
      </c>
      <c r="H557" s="154" t="s">
        <v>8</v>
      </c>
      <c r="I557" s="81">
        <v>1170</v>
      </c>
      <c r="J557" s="81"/>
      <c r="K557" s="77">
        <v>-1090</v>
      </c>
      <c r="L557" s="77"/>
      <c r="M557" s="77">
        <v>2260</v>
      </c>
      <c r="N557" s="77">
        <v>0</v>
      </c>
      <c r="O557" s="77">
        <v>1170</v>
      </c>
      <c r="P557" s="13">
        <f t="shared" si="91"/>
        <v>100</v>
      </c>
      <c r="Q557" s="80"/>
      <c r="R557" s="17"/>
      <c r="S557" s="321"/>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c r="IM557" s="4"/>
      <c r="IN557" s="4"/>
      <c r="IO557" s="4"/>
      <c r="IP557" s="4"/>
      <c r="IQ557" s="4"/>
      <c r="IR557" s="4"/>
      <c r="IS557" s="4"/>
      <c r="IT557" s="4"/>
      <c r="IU557" s="4"/>
      <c r="IV557" s="4"/>
      <c r="IW557" s="4"/>
      <c r="IX557" s="4"/>
      <c r="IY557" s="4"/>
      <c r="IZ557" s="4"/>
      <c r="JA557" s="4"/>
    </row>
    <row r="558" spans="1:261" s="5" customFormat="1" ht="56.25" customHeight="1" x14ac:dyDescent="0.4">
      <c r="A558" s="139" t="s">
        <v>235</v>
      </c>
      <c r="B558" s="154" t="s">
        <v>227</v>
      </c>
      <c r="C558" s="127"/>
      <c r="D558" s="82">
        <v>43831</v>
      </c>
      <c r="E558" s="83">
        <v>44561</v>
      </c>
      <c r="F558" s="83">
        <v>43831</v>
      </c>
      <c r="G558" s="83">
        <f t="shared" si="94"/>
        <v>44561</v>
      </c>
      <c r="H558" s="154" t="s">
        <v>8</v>
      </c>
      <c r="I558" s="81">
        <v>1170</v>
      </c>
      <c r="J558" s="81"/>
      <c r="K558" s="77">
        <v>-1090</v>
      </c>
      <c r="L558" s="77"/>
      <c r="M558" s="77">
        <v>2260</v>
      </c>
      <c r="N558" s="77">
        <v>0</v>
      </c>
      <c r="O558" s="77">
        <v>1170</v>
      </c>
      <c r="P558" s="13">
        <f t="shared" si="91"/>
        <v>100</v>
      </c>
      <c r="Q558" s="84" t="s">
        <v>719</v>
      </c>
      <c r="R558" s="17" t="s">
        <v>730</v>
      </c>
      <c r="S558" s="321"/>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c r="IM558" s="4"/>
      <c r="IN558" s="4"/>
      <c r="IO558" s="4"/>
      <c r="IP558" s="4"/>
      <c r="IQ558" s="4"/>
      <c r="IR558" s="4"/>
      <c r="IS558" s="4"/>
      <c r="IT558" s="4"/>
      <c r="IU558" s="4"/>
      <c r="IV558" s="4"/>
      <c r="IW558" s="4"/>
      <c r="IX558" s="4"/>
      <c r="IY558" s="4"/>
      <c r="IZ558" s="4"/>
      <c r="JA558" s="4"/>
    </row>
    <row r="559" spans="1:261" s="5" customFormat="1" ht="56.25" customHeight="1" x14ac:dyDescent="0.4">
      <c r="A559" s="139" t="s">
        <v>171</v>
      </c>
      <c r="B559" s="154" t="s">
        <v>461</v>
      </c>
      <c r="C559" s="127"/>
      <c r="D559" s="82">
        <v>43831</v>
      </c>
      <c r="E559" s="83">
        <v>45291</v>
      </c>
      <c r="F559" s="83" t="s">
        <v>722</v>
      </c>
      <c r="G559" s="83" t="str">
        <f t="shared" si="94"/>
        <v/>
      </c>
      <c r="H559" s="154" t="s">
        <v>8</v>
      </c>
      <c r="I559" s="81">
        <v>1492</v>
      </c>
      <c r="J559" s="81"/>
      <c r="K559" s="77">
        <v>-111</v>
      </c>
      <c r="L559" s="77">
        <v>-1019.7</v>
      </c>
      <c r="M559" s="77">
        <v>2622.7</v>
      </c>
      <c r="N559" s="77">
        <v>0</v>
      </c>
      <c r="O559" s="77">
        <v>236.57</v>
      </c>
      <c r="P559" s="13">
        <f t="shared" si="91"/>
        <v>15.855898123324398</v>
      </c>
      <c r="Q559" s="80"/>
      <c r="R559" s="17"/>
      <c r="S559" s="321"/>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c r="IM559" s="4"/>
      <c r="IN559" s="4"/>
      <c r="IO559" s="4"/>
      <c r="IP559" s="4"/>
      <c r="IQ559" s="4"/>
      <c r="IR559" s="4"/>
      <c r="IS559" s="4"/>
      <c r="IT559" s="4"/>
      <c r="IU559" s="4"/>
      <c r="IV559" s="4"/>
      <c r="IW559" s="4"/>
      <c r="IX559" s="4"/>
      <c r="IY559" s="4"/>
      <c r="IZ559" s="4"/>
      <c r="JA559" s="4"/>
    </row>
    <row r="560" spans="1:261" s="5" customFormat="1" ht="119.55" customHeight="1" x14ac:dyDescent="0.4">
      <c r="A560" s="139" t="s">
        <v>236</v>
      </c>
      <c r="B560" s="154" t="s">
        <v>227</v>
      </c>
      <c r="C560" s="127"/>
      <c r="D560" s="82">
        <v>43831</v>
      </c>
      <c r="E560" s="83">
        <v>44561</v>
      </c>
      <c r="F560" s="83">
        <f>D560</f>
        <v>43831</v>
      </c>
      <c r="G560" s="83" t="str">
        <f t="shared" si="94"/>
        <v/>
      </c>
      <c r="H560" s="154" t="s">
        <v>8</v>
      </c>
      <c r="I560" s="81">
        <v>1492</v>
      </c>
      <c r="J560" s="81"/>
      <c r="K560" s="77">
        <v>-111</v>
      </c>
      <c r="L560" s="77">
        <v>-1019.7</v>
      </c>
      <c r="M560" s="77">
        <v>2622.7</v>
      </c>
      <c r="N560" s="77">
        <v>0</v>
      </c>
      <c r="O560" s="77">
        <v>236.57</v>
      </c>
      <c r="P560" s="13">
        <f t="shared" si="91"/>
        <v>15.855898123324398</v>
      </c>
      <c r="Q560" s="84" t="s">
        <v>741</v>
      </c>
      <c r="R560" s="17"/>
      <c r="S560" s="321"/>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c r="IM560" s="4"/>
      <c r="IN560" s="4"/>
      <c r="IO560" s="4"/>
      <c r="IP560" s="4"/>
      <c r="IQ560" s="4"/>
      <c r="IR560" s="4"/>
      <c r="IS560" s="4"/>
      <c r="IT560" s="4"/>
      <c r="IU560" s="4"/>
      <c r="IV560" s="4"/>
      <c r="IW560" s="4"/>
      <c r="IX560" s="4"/>
      <c r="IY560" s="4"/>
      <c r="IZ560" s="4"/>
      <c r="JA560" s="4"/>
    </row>
    <row r="561" spans="1:261" s="5" customFormat="1" ht="56.25" customHeight="1" x14ac:dyDescent="0.4">
      <c r="A561" s="139" t="s">
        <v>172</v>
      </c>
      <c r="B561" s="154" t="s">
        <v>462</v>
      </c>
      <c r="C561" s="127"/>
      <c r="D561" s="82">
        <v>43831</v>
      </c>
      <c r="E561" s="83">
        <v>45291</v>
      </c>
      <c r="F561" s="83" t="s">
        <v>722</v>
      </c>
      <c r="G561" s="83" t="str">
        <f t="shared" si="94"/>
        <v/>
      </c>
      <c r="H561" s="154" t="s">
        <v>8</v>
      </c>
      <c r="I561" s="81">
        <v>1641</v>
      </c>
      <c r="J561" s="81"/>
      <c r="K561" s="77">
        <v>-221</v>
      </c>
      <c r="L561" s="77">
        <v>-1540</v>
      </c>
      <c r="M561" s="77">
        <v>3402</v>
      </c>
      <c r="N561" s="77">
        <v>0</v>
      </c>
      <c r="O561" s="77">
        <v>227.66</v>
      </c>
      <c r="P561" s="13">
        <f t="shared" si="91"/>
        <v>13.873248019500304</v>
      </c>
      <c r="Q561" s="80"/>
      <c r="R561" s="17"/>
      <c r="S561" s="321"/>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c r="IM561" s="4"/>
      <c r="IN561" s="4"/>
      <c r="IO561" s="4"/>
      <c r="IP561" s="4"/>
      <c r="IQ561" s="4"/>
      <c r="IR561" s="4"/>
      <c r="IS561" s="4"/>
      <c r="IT561" s="4"/>
      <c r="IU561" s="4"/>
      <c r="IV561" s="4"/>
      <c r="IW561" s="4"/>
      <c r="IX561" s="4"/>
      <c r="IY561" s="4"/>
      <c r="IZ561" s="4"/>
      <c r="JA561" s="4"/>
    </row>
    <row r="562" spans="1:261" s="5" customFormat="1" ht="130.94999999999999" customHeight="1" x14ac:dyDescent="0.4">
      <c r="A562" s="139" t="s">
        <v>237</v>
      </c>
      <c r="B562" s="154" t="s">
        <v>227</v>
      </c>
      <c r="C562" s="127"/>
      <c r="D562" s="82">
        <v>43831</v>
      </c>
      <c r="E562" s="83">
        <v>44561</v>
      </c>
      <c r="F562" s="83">
        <f>D562</f>
        <v>43831</v>
      </c>
      <c r="G562" s="83" t="str">
        <f t="shared" si="94"/>
        <v/>
      </c>
      <c r="H562" s="154" t="s">
        <v>8</v>
      </c>
      <c r="I562" s="81">
        <v>1641</v>
      </c>
      <c r="J562" s="81"/>
      <c r="K562" s="77">
        <v>-221</v>
      </c>
      <c r="L562" s="77">
        <v>-1540</v>
      </c>
      <c r="M562" s="77">
        <v>3402</v>
      </c>
      <c r="N562" s="77">
        <v>0</v>
      </c>
      <c r="O562" s="77">
        <v>227.66</v>
      </c>
      <c r="P562" s="13">
        <f t="shared" si="91"/>
        <v>13.873248019500304</v>
      </c>
      <c r="Q562" s="84" t="s">
        <v>740</v>
      </c>
      <c r="R562" s="17"/>
      <c r="S562" s="321"/>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c r="IM562" s="4"/>
      <c r="IN562" s="4"/>
      <c r="IO562" s="4"/>
      <c r="IP562" s="4"/>
      <c r="IQ562" s="4"/>
      <c r="IR562" s="4"/>
      <c r="IS562" s="4"/>
      <c r="IT562" s="4"/>
      <c r="IU562" s="4"/>
      <c r="IV562" s="4"/>
      <c r="IW562" s="4"/>
      <c r="IX562" s="4"/>
      <c r="IY562" s="4"/>
      <c r="IZ562" s="4"/>
      <c r="JA562" s="4"/>
    </row>
    <row r="563" spans="1:261" s="5" customFormat="1" ht="56.25" customHeight="1" x14ac:dyDescent="0.4">
      <c r="A563" s="139" t="s">
        <v>173</v>
      </c>
      <c r="B563" s="154" t="s">
        <v>463</v>
      </c>
      <c r="C563" s="127"/>
      <c r="D563" s="82">
        <v>43831</v>
      </c>
      <c r="E563" s="83">
        <v>44926</v>
      </c>
      <c r="F563" s="83" t="s">
        <v>722</v>
      </c>
      <c r="G563" s="83" t="str">
        <f t="shared" si="94"/>
        <v/>
      </c>
      <c r="H563" s="154" t="s">
        <v>8</v>
      </c>
      <c r="I563" s="81">
        <v>1230</v>
      </c>
      <c r="J563" s="81"/>
      <c r="K563" s="77">
        <v>-820.7</v>
      </c>
      <c r="L563" s="77"/>
      <c r="M563" s="77">
        <v>2050.6999999999998</v>
      </c>
      <c r="N563" s="77">
        <v>0</v>
      </c>
      <c r="O563" s="77">
        <v>162.63999999999999</v>
      </c>
      <c r="P563" s="13">
        <f t="shared" si="91"/>
        <v>13.222764227642275</v>
      </c>
      <c r="Q563" s="80"/>
      <c r="R563" s="17"/>
      <c r="S563" s="321"/>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c r="IM563" s="4"/>
      <c r="IN563" s="4"/>
      <c r="IO563" s="4"/>
      <c r="IP563" s="4"/>
      <c r="IQ563" s="4"/>
      <c r="IR563" s="4"/>
      <c r="IS563" s="4"/>
      <c r="IT563" s="4"/>
      <c r="IU563" s="4"/>
      <c r="IV563" s="4"/>
      <c r="IW563" s="4"/>
      <c r="IX563" s="4"/>
      <c r="IY563" s="4"/>
      <c r="IZ563" s="4"/>
      <c r="JA563" s="4"/>
    </row>
    <row r="564" spans="1:261" s="5" customFormat="1" ht="122.55" customHeight="1" x14ac:dyDescent="0.4">
      <c r="A564" s="139" t="s">
        <v>238</v>
      </c>
      <c r="B564" s="154" t="s">
        <v>227</v>
      </c>
      <c r="C564" s="127"/>
      <c r="D564" s="82">
        <v>43831</v>
      </c>
      <c r="E564" s="83">
        <v>44561</v>
      </c>
      <c r="F564" s="83">
        <f>D564</f>
        <v>43831</v>
      </c>
      <c r="G564" s="83" t="str">
        <f t="shared" si="94"/>
        <v/>
      </c>
      <c r="H564" s="154" t="s">
        <v>8</v>
      </c>
      <c r="I564" s="81">
        <v>1230</v>
      </c>
      <c r="J564" s="81"/>
      <c r="K564" s="77">
        <v>-820.7</v>
      </c>
      <c r="L564" s="77"/>
      <c r="M564" s="77">
        <v>2050.6999999999998</v>
      </c>
      <c r="N564" s="77">
        <v>0</v>
      </c>
      <c r="O564" s="77">
        <v>162.63999999999999</v>
      </c>
      <c r="P564" s="13">
        <f t="shared" si="91"/>
        <v>13.222764227642275</v>
      </c>
      <c r="Q564" s="84" t="s">
        <v>739</v>
      </c>
      <c r="R564" s="17"/>
      <c r="S564" s="321"/>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c r="IM564" s="4"/>
      <c r="IN564" s="4"/>
      <c r="IO564" s="4"/>
      <c r="IP564" s="4"/>
      <c r="IQ564" s="4"/>
      <c r="IR564" s="4"/>
      <c r="IS564" s="4"/>
      <c r="IT564" s="4"/>
      <c r="IU564" s="4"/>
      <c r="IV564" s="4"/>
      <c r="IW564" s="4"/>
      <c r="IX564" s="4"/>
      <c r="IY564" s="4"/>
      <c r="IZ564" s="4"/>
      <c r="JA564" s="4"/>
    </row>
    <row r="565" spans="1:261" s="5" customFormat="1" ht="48.15" customHeight="1" x14ac:dyDescent="0.4">
      <c r="A565" s="139" t="s">
        <v>174</v>
      </c>
      <c r="B565" s="154" t="s">
        <v>464</v>
      </c>
      <c r="C565" s="127"/>
      <c r="D565" s="82">
        <v>44197</v>
      </c>
      <c r="E565" s="83">
        <v>45657</v>
      </c>
      <c r="F565" s="83" t="s">
        <v>722</v>
      </c>
      <c r="G565" s="83" t="str">
        <f t="shared" si="94"/>
        <v/>
      </c>
      <c r="H565" s="154" t="s">
        <v>8</v>
      </c>
      <c r="I565" s="81">
        <v>120</v>
      </c>
      <c r="J565" s="81"/>
      <c r="K565" s="77">
        <v>-30</v>
      </c>
      <c r="L565" s="77"/>
      <c r="M565" s="77">
        <v>150</v>
      </c>
      <c r="N565" s="77">
        <v>0</v>
      </c>
      <c r="O565" s="77">
        <v>120</v>
      </c>
      <c r="P565" s="13">
        <f t="shared" si="91"/>
        <v>100</v>
      </c>
      <c r="Q565" s="80"/>
      <c r="R565" s="17"/>
      <c r="S565" s="321"/>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c r="IM565" s="4"/>
      <c r="IN565" s="4"/>
      <c r="IO565" s="4"/>
      <c r="IP565" s="4"/>
      <c r="IQ565" s="4"/>
      <c r="IR565" s="4"/>
      <c r="IS565" s="4"/>
      <c r="IT565" s="4"/>
      <c r="IU565" s="4"/>
      <c r="IV565" s="4"/>
      <c r="IW565" s="4"/>
      <c r="IX565" s="4"/>
      <c r="IY565" s="4"/>
      <c r="IZ565" s="4"/>
      <c r="JA565" s="4"/>
    </row>
    <row r="566" spans="1:261" s="5" customFormat="1" ht="43.2" customHeight="1" x14ac:dyDescent="0.4">
      <c r="A566" s="139" t="s">
        <v>239</v>
      </c>
      <c r="B566" s="154" t="s">
        <v>240</v>
      </c>
      <c r="C566" s="127"/>
      <c r="D566" s="82">
        <v>44197</v>
      </c>
      <c r="E566" s="83">
        <v>44561</v>
      </c>
      <c r="F566" s="83">
        <v>44197</v>
      </c>
      <c r="G566" s="83">
        <f t="shared" si="94"/>
        <v>44561</v>
      </c>
      <c r="H566" s="154" t="s">
        <v>8</v>
      </c>
      <c r="I566" s="81">
        <v>120</v>
      </c>
      <c r="J566" s="81"/>
      <c r="K566" s="77">
        <v>-30</v>
      </c>
      <c r="L566" s="77"/>
      <c r="M566" s="77">
        <v>150</v>
      </c>
      <c r="N566" s="77">
        <v>0</v>
      </c>
      <c r="O566" s="77">
        <v>120</v>
      </c>
      <c r="P566" s="13">
        <f t="shared" si="91"/>
        <v>100</v>
      </c>
      <c r="Q566" s="84" t="s">
        <v>720</v>
      </c>
      <c r="R566" s="17" t="s">
        <v>730</v>
      </c>
      <c r="S566" s="321"/>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c r="IM566" s="4"/>
      <c r="IN566" s="4"/>
      <c r="IO566" s="4"/>
      <c r="IP566" s="4"/>
      <c r="IQ566" s="4"/>
      <c r="IR566" s="4"/>
      <c r="IS566" s="4"/>
      <c r="IT566" s="4"/>
      <c r="IU566" s="4"/>
      <c r="IV566" s="4"/>
      <c r="IW566" s="4"/>
      <c r="IX566" s="4"/>
      <c r="IY566" s="4"/>
      <c r="IZ566" s="4"/>
      <c r="JA566" s="4"/>
    </row>
    <row r="567" spans="1:261" s="7" customFormat="1" ht="40.950000000000003" hidden="1" customHeight="1" x14ac:dyDescent="0.4">
      <c r="A567" s="151" t="s">
        <v>175</v>
      </c>
      <c r="B567" s="85" t="s">
        <v>243</v>
      </c>
      <c r="C567" s="128"/>
      <c r="D567" s="86">
        <v>44197</v>
      </c>
      <c r="E567" s="87">
        <v>44561</v>
      </c>
      <c r="F567" s="87" t="s">
        <v>722</v>
      </c>
      <c r="G567" s="83" t="str">
        <f t="shared" si="94"/>
        <v/>
      </c>
      <c r="H567" s="85" t="s">
        <v>8</v>
      </c>
      <c r="I567" s="88">
        <v>0</v>
      </c>
      <c r="J567" s="88"/>
      <c r="K567" s="89"/>
      <c r="L567" s="89">
        <v>-545</v>
      </c>
      <c r="M567" s="89">
        <v>545</v>
      </c>
      <c r="N567" s="89">
        <v>0</v>
      </c>
      <c r="O567" s="89">
        <v>0</v>
      </c>
      <c r="P567" s="13" t="e">
        <f t="shared" si="91"/>
        <v>#DIV/0!</v>
      </c>
      <c r="Q567" s="80"/>
      <c r="R567" s="17"/>
      <c r="S567" s="322"/>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c r="IP567" s="6"/>
      <c r="IQ567" s="6"/>
      <c r="IR567" s="6"/>
      <c r="IS567" s="6"/>
      <c r="IT567" s="6"/>
      <c r="IU567" s="6"/>
      <c r="IV567" s="6"/>
      <c r="IW567" s="6"/>
      <c r="IX567" s="6"/>
      <c r="IY567" s="6"/>
      <c r="IZ567" s="6"/>
      <c r="JA567" s="6"/>
    </row>
    <row r="568" spans="1:261" s="5" customFormat="1" ht="56.25" customHeight="1" x14ac:dyDescent="0.4">
      <c r="A568" s="173" t="s">
        <v>177</v>
      </c>
      <c r="B568" s="183" t="s">
        <v>176</v>
      </c>
      <c r="C568" s="198" t="s">
        <v>259</v>
      </c>
      <c r="D568" s="195">
        <v>44197</v>
      </c>
      <c r="E568" s="189">
        <v>44561</v>
      </c>
      <c r="F568" s="189">
        <v>44197</v>
      </c>
      <c r="G568" s="189">
        <f t="shared" si="94"/>
        <v>44561</v>
      </c>
      <c r="H568" s="154" t="s">
        <v>178</v>
      </c>
      <c r="I568" s="81">
        <v>1167.78</v>
      </c>
      <c r="J568" s="81"/>
      <c r="K568" s="77"/>
      <c r="L568" s="77"/>
      <c r="M568" s="77">
        <f>SUM(M569:M570)</f>
        <v>1167.78</v>
      </c>
      <c r="N568" s="77">
        <v>0</v>
      </c>
      <c r="O568" s="77">
        <v>1167.78</v>
      </c>
      <c r="P568" s="13">
        <f t="shared" si="91"/>
        <v>100</v>
      </c>
      <c r="Q568" s="192"/>
      <c r="R568" s="162" t="s">
        <v>730</v>
      </c>
      <c r="S568" s="321"/>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c r="IM568" s="4"/>
      <c r="IN568" s="4"/>
      <c r="IO568" s="4"/>
      <c r="IP568" s="4"/>
      <c r="IQ568" s="4"/>
      <c r="IR568" s="4"/>
      <c r="IS568" s="4"/>
      <c r="IT568" s="4"/>
      <c r="IU568" s="4"/>
      <c r="IV568" s="4"/>
      <c r="IW568" s="4"/>
      <c r="IX568" s="4"/>
      <c r="IY568" s="4"/>
      <c r="IZ568" s="4"/>
      <c r="JA568" s="4"/>
    </row>
    <row r="569" spans="1:261" s="5" customFormat="1" ht="56.25" customHeight="1" x14ac:dyDescent="0.4">
      <c r="A569" s="174"/>
      <c r="B569" s="184"/>
      <c r="C569" s="199"/>
      <c r="D569" s="196"/>
      <c r="E569" s="190"/>
      <c r="F569" s="190"/>
      <c r="G569" s="190"/>
      <c r="H569" s="154" t="s">
        <v>8</v>
      </c>
      <c r="I569" s="81">
        <v>1156.0999999999999</v>
      </c>
      <c r="J569" s="81"/>
      <c r="K569" s="77"/>
      <c r="L569" s="77"/>
      <c r="M569" s="77">
        <v>1156.0999999999999</v>
      </c>
      <c r="N569" s="77">
        <v>0</v>
      </c>
      <c r="O569" s="77">
        <v>1156.0999999999999</v>
      </c>
      <c r="P569" s="13">
        <f>O569/I569*100</f>
        <v>100</v>
      </c>
      <c r="Q569" s="193"/>
      <c r="R569" s="163"/>
      <c r="S569" s="321"/>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c r="IM569" s="4"/>
      <c r="IN569" s="4"/>
      <c r="IO569" s="4"/>
      <c r="IP569" s="4"/>
      <c r="IQ569" s="4"/>
      <c r="IR569" s="4"/>
      <c r="IS569" s="4"/>
      <c r="IT569" s="4"/>
      <c r="IU569" s="4"/>
      <c r="IV569" s="4"/>
      <c r="IW569" s="4"/>
      <c r="IX569" s="4"/>
      <c r="IY569" s="4"/>
      <c r="IZ569" s="4"/>
      <c r="JA569" s="4"/>
    </row>
    <row r="570" spans="1:261" s="5" customFormat="1" ht="56.25" customHeight="1" x14ac:dyDescent="0.4">
      <c r="A570" s="175"/>
      <c r="B570" s="185"/>
      <c r="C570" s="200"/>
      <c r="D570" s="197"/>
      <c r="E570" s="191"/>
      <c r="F570" s="191"/>
      <c r="G570" s="191"/>
      <c r="H570" s="154" t="s">
        <v>9</v>
      </c>
      <c r="I570" s="81">
        <v>11.68</v>
      </c>
      <c r="J570" s="81"/>
      <c r="K570" s="77"/>
      <c r="L570" s="77"/>
      <c r="M570" s="77">
        <v>11.68</v>
      </c>
      <c r="N570" s="77">
        <v>0</v>
      </c>
      <c r="O570" s="77">
        <v>11.68</v>
      </c>
      <c r="P570" s="13">
        <f>O570/I570*100</f>
        <v>100</v>
      </c>
      <c r="Q570" s="194"/>
      <c r="R570" s="164"/>
      <c r="S570" s="321"/>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c r="IM570" s="4"/>
      <c r="IN570" s="4"/>
      <c r="IO570" s="4"/>
      <c r="IP570" s="4"/>
      <c r="IQ570" s="4"/>
      <c r="IR570" s="4"/>
      <c r="IS570" s="4"/>
      <c r="IT570" s="4"/>
      <c r="IU570" s="4"/>
      <c r="IV570" s="4"/>
      <c r="IW570" s="4"/>
      <c r="IX570" s="4"/>
      <c r="IY570" s="4"/>
      <c r="IZ570" s="4"/>
      <c r="JA570" s="4"/>
    </row>
    <row r="571" spans="1:261" s="5" customFormat="1" ht="56.25" customHeight="1" x14ac:dyDescent="0.4">
      <c r="A571" s="116" t="s">
        <v>245</v>
      </c>
      <c r="B571" s="122" t="s">
        <v>465</v>
      </c>
      <c r="C571" s="183" t="s">
        <v>598</v>
      </c>
      <c r="D571" s="126">
        <v>43831</v>
      </c>
      <c r="E571" s="124">
        <v>44561</v>
      </c>
      <c r="F571" s="124" t="s">
        <v>722</v>
      </c>
      <c r="G571" s="83" t="str">
        <f t="shared" si="94"/>
        <v/>
      </c>
      <c r="H571" s="154" t="s">
        <v>8</v>
      </c>
      <c r="I571" s="81">
        <v>17080.900000000001</v>
      </c>
      <c r="J571" s="81"/>
      <c r="K571" s="77">
        <v>-556.4</v>
      </c>
      <c r="L571" s="77">
        <v>17637.3</v>
      </c>
      <c r="M571" s="77"/>
      <c r="N571" s="77">
        <v>0</v>
      </c>
      <c r="O571" s="77">
        <v>17048.82</v>
      </c>
      <c r="P571" s="77">
        <f>O571/I571*100</f>
        <v>99.812187882371532</v>
      </c>
      <c r="Q571" s="125"/>
      <c r="R571" s="17"/>
      <c r="S571" s="321"/>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c r="IM571" s="4"/>
      <c r="IN571" s="4"/>
      <c r="IO571" s="4"/>
      <c r="IP571" s="4"/>
      <c r="IQ571" s="4"/>
      <c r="IR571" s="4"/>
      <c r="IS571" s="4"/>
      <c r="IT571" s="4"/>
      <c r="IU571" s="4"/>
      <c r="IV571" s="4"/>
      <c r="IW571" s="4"/>
      <c r="IX571" s="4"/>
      <c r="IY571" s="4"/>
      <c r="IZ571" s="4"/>
      <c r="JA571" s="4"/>
    </row>
    <row r="572" spans="1:261" s="5" customFormat="1" ht="55.95" customHeight="1" x14ac:dyDescent="0.4">
      <c r="A572" s="116" t="s">
        <v>246</v>
      </c>
      <c r="B572" s="122" t="s">
        <v>241</v>
      </c>
      <c r="C572" s="184"/>
      <c r="D572" s="126">
        <v>44197</v>
      </c>
      <c r="E572" s="124">
        <v>44561</v>
      </c>
      <c r="F572" s="124">
        <v>44197</v>
      </c>
      <c r="G572" s="83">
        <f t="shared" si="94"/>
        <v>44561</v>
      </c>
      <c r="H572" s="154" t="s">
        <v>8</v>
      </c>
      <c r="I572" s="81">
        <v>17080.900000000001</v>
      </c>
      <c r="J572" s="81"/>
      <c r="K572" s="77">
        <v>-556.4</v>
      </c>
      <c r="L572" s="77">
        <v>17637.3</v>
      </c>
      <c r="M572" s="77"/>
      <c r="N572" s="77">
        <v>0</v>
      </c>
      <c r="O572" s="77">
        <v>17048.82</v>
      </c>
      <c r="P572" s="77">
        <f t="shared" ref="P572:P598" si="95">O572/I572*100</f>
        <v>99.812187882371532</v>
      </c>
      <c r="Q572" s="84" t="s">
        <v>742</v>
      </c>
      <c r="R572" s="17" t="s">
        <v>730</v>
      </c>
      <c r="S572" s="321"/>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c r="IM572" s="4"/>
      <c r="IN572" s="4"/>
      <c r="IO572" s="4"/>
      <c r="IP572" s="4"/>
      <c r="IQ572" s="4"/>
      <c r="IR572" s="4"/>
      <c r="IS572" s="4"/>
      <c r="IT572" s="4"/>
      <c r="IU572" s="4"/>
      <c r="IV572" s="4"/>
      <c r="IW572" s="4"/>
      <c r="IX572" s="4"/>
      <c r="IY572" s="4"/>
      <c r="IZ572" s="4"/>
      <c r="JA572" s="4"/>
    </row>
    <row r="573" spans="1:261" s="5" customFormat="1" ht="84.6" customHeight="1" x14ac:dyDescent="0.4">
      <c r="A573" s="116" t="s">
        <v>247</v>
      </c>
      <c r="B573" s="122" t="s">
        <v>474</v>
      </c>
      <c r="C573" s="184"/>
      <c r="D573" s="126">
        <v>44197</v>
      </c>
      <c r="E573" s="124">
        <v>45291</v>
      </c>
      <c r="F573" s="124" t="s">
        <v>722</v>
      </c>
      <c r="G573" s="83" t="str">
        <f t="shared" si="94"/>
        <v/>
      </c>
      <c r="H573" s="154" t="s">
        <v>8</v>
      </c>
      <c r="I573" s="81">
        <v>200</v>
      </c>
      <c r="J573" s="81"/>
      <c r="K573" s="77"/>
      <c r="L573" s="77">
        <v>200</v>
      </c>
      <c r="M573" s="77"/>
      <c r="N573" s="77">
        <v>0</v>
      </c>
      <c r="O573" s="77">
        <v>200</v>
      </c>
      <c r="P573" s="77">
        <f t="shared" si="95"/>
        <v>100</v>
      </c>
      <c r="Q573" s="125"/>
      <c r="R573" s="17"/>
      <c r="S573" s="321"/>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c r="IM573" s="4"/>
      <c r="IN573" s="4"/>
      <c r="IO573" s="4"/>
      <c r="IP573" s="4"/>
      <c r="IQ573" s="4"/>
      <c r="IR573" s="4"/>
      <c r="IS573" s="4"/>
      <c r="IT573" s="4"/>
      <c r="IU573" s="4"/>
      <c r="IV573" s="4"/>
      <c r="IW573" s="4"/>
      <c r="IX573" s="4"/>
      <c r="IY573" s="4"/>
      <c r="IZ573" s="4"/>
      <c r="JA573" s="4"/>
    </row>
    <row r="574" spans="1:261" s="5" customFormat="1" ht="56.25" customHeight="1" x14ac:dyDescent="0.4">
      <c r="A574" s="116" t="s">
        <v>248</v>
      </c>
      <c r="B574" s="122" t="s">
        <v>240</v>
      </c>
      <c r="C574" s="184"/>
      <c r="D574" s="126">
        <v>44197</v>
      </c>
      <c r="E574" s="124">
        <v>44561</v>
      </c>
      <c r="F574" s="124">
        <v>44197</v>
      </c>
      <c r="G574" s="83">
        <f t="shared" si="94"/>
        <v>44561</v>
      </c>
      <c r="H574" s="154" t="s">
        <v>8</v>
      </c>
      <c r="I574" s="81">
        <v>200</v>
      </c>
      <c r="J574" s="81"/>
      <c r="K574" s="77"/>
      <c r="L574" s="77">
        <v>200</v>
      </c>
      <c r="M574" s="77"/>
      <c r="N574" s="77">
        <v>0</v>
      </c>
      <c r="O574" s="77">
        <v>200</v>
      </c>
      <c r="P574" s="77">
        <f t="shared" si="95"/>
        <v>100</v>
      </c>
      <c r="Q574" s="84" t="s">
        <v>720</v>
      </c>
      <c r="R574" s="17" t="s">
        <v>730</v>
      </c>
      <c r="S574" s="321"/>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c r="IM574" s="4"/>
      <c r="IN574" s="4"/>
      <c r="IO574" s="4"/>
      <c r="IP574" s="4"/>
      <c r="IQ574" s="4"/>
      <c r="IR574" s="4"/>
      <c r="IS574" s="4"/>
      <c r="IT574" s="4"/>
      <c r="IU574" s="4"/>
      <c r="IV574" s="4"/>
      <c r="IW574" s="4"/>
      <c r="IX574" s="4"/>
      <c r="IY574" s="4"/>
      <c r="IZ574" s="4"/>
      <c r="JA574" s="4"/>
    </row>
    <row r="575" spans="1:261" s="5" customFormat="1" ht="61.95" customHeight="1" outlineLevel="1" x14ac:dyDescent="0.4">
      <c r="A575" s="116" t="s">
        <v>249</v>
      </c>
      <c r="B575" s="122" t="s">
        <v>466</v>
      </c>
      <c r="C575" s="184"/>
      <c r="D575" s="126">
        <v>44197</v>
      </c>
      <c r="E575" s="124">
        <v>45291</v>
      </c>
      <c r="F575" s="124" t="s">
        <v>722</v>
      </c>
      <c r="G575" s="83" t="str">
        <f t="shared" si="94"/>
        <v/>
      </c>
      <c r="H575" s="154" t="s">
        <v>8</v>
      </c>
      <c r="I575" s="81">
        <v>104.8</v>
      </c>
      <c r="J575" s="81"/>
      <c r="K575" s="77">
        <v>-29.5</v>
      </c>
      <c r="L575" s="77">
        <v>134.30000000000001</v>
      </c>
      <c r="M575" s="77"/>
      <c r="N575" s="77">
        <v>0</v>
      </c>
      <c r="O575" s="77">
        <v>104.8</v>
      </c>
      <c r="P575" s="77">
        <f t="shared" si="95"/>
        <v>100</v>
      </c>
      <c r="Q575" s="125"/>
      <c r="R575" s="17"/>
      <c r="S575" s="321"/>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c r="IM575" s="4"/>
      <c r="IN575" s="4"/>
      <c r="IO575" s="4"/>
      <c r="IP575" s="4"/>
      <c r="IQ575" s="4"/>
      <c r="IR575" s="4"/>
      <c r="IS575" s="4"/>
      <c r="IT575" s="4"/>
      <c r="IU575" s="4"/>
      <c r="IV575" s="4"/>
      <c r="IW575" s="4"/>
      <c r="IX575" s="4"/>
      <c r="IY575" s="4"/>
      <c r="IZ575" s="4"/>
      <c r="JA575" s="4"/>
    </row>
    <row r="576" spans="1:261" s="5" customFormat="1" ht="60.6" customHeight="1" outlineLevel="1" x14ac:dyDescent="0.4">
      <c r="A576" s="116" t="s">
        <v>250</v>
      </c>
      <c r="B576" s="122" t="s">
        <v>240</v>
      </c>
      <c r="C576" s="184"/>
      <c r="D576" s="126">
        <v>44197</v>
      </c>
      <c r="E576" s="124">
        <v>44561</v>
      </c>
      <c r="F576" s="124">
        <v>44197</v>
      </c>
      <c r="G576" s="83">
        <f t="shared" si="94"/>
        <v>44561</v>
      </c>
      <c r="H576" s="154" t="s">
        <v>8</v>
      </c>
      <c r="I576" s="81">
        <v>104.8</v>
      </c>
      <c r="J576" s="81"/>
      <c r="K576" s="77">
        <v>-29.5</v>
      </c>
      <c r="L576" s="77">
        <v>134.30000000000001</v>
      </c>
      <c r="M576" s="77"/>
      <c r="N576" s="77">
        <v>0</v>
      </c>
      <c r="O576" s="77">
        <v>104.8</v>
      </c>
      <c r="P576" s="77">
        <f t="shared" si="95"/>
        <v>100</v>
      </c>
      <c r="Q576" s="84" t="s">
        <v>720</v>
      </c>
      <c r="R576" s="17" t="s">
        <v>730</v>
      </c>
      <c r="S576" s="321"/>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c r="IM576" s="4"/>
      <c r="IN576" s="4"/>
      <c r="IO576" s="4"/>
      <c r="IP576" s="4"/>
      <c r="IQ576" s="4"/>
      <c r="IR576" s="4"/>
      <c r="IS576" s="4"/>
      <c r="IT576" s="4"/>
      <c r="IU576" s="4"/>
      <c r="IV576" s="4"/>
      <c r="IW576" s="4"/>
      <c r="IX576" s="4"/>
      <c r="IY576" s="4"/>
      <c r="IZ576" s="4"/>
      <c r="JA576" s="4"/>
    </row>
    <row r="577" spans="1:261" s="5" customFormat="1" ht="47.55" customHeight="1" outlineLevel="1" x14ac:dyDescent="0.4">
      <c r="A577" s="116" t="s">
        <v>251</v>
      </c>
      <c r="B577" s="122" t="s">
        <v>467</v>
      </c>
      <c r="C577" s="184"/>
      <c r="D577" s="126">
        <v>44197</v>
      </c>
      <c r="E577" s="124">
        <v>45291</v>
      </c>
      <c r="F577" s="124" t="s">
        <v>722</v>
      </c>
      <c r="G577" s="83" t="str">
        <f t="shared" si="94"/>
        <v/>
      </c>
      <c r="H577" s="154" t="s">
        <v>8</v>
      </c>
      <c r="I577" s="81">
        <v>209.6</v>
      </c>
      <c r="J577" s="81"/>
      <c r="K577" s="77">
        <v>-9.8000000000000007</v>
      </c>
      <c r="L577" s="77">
        <v>219.4</v>
      </c>
      <c r="M577" s="77"/>
      <c r="N577" s="77">
        <v>0</v>
      </c>
      <c r="O577" s="77">
        <v>209.6</v>
      </c>
      <c r="P577" s="77">
        <f t="shared" si="95"/>
        <v>100</v>
      </c>
      <c r="Q577" s="125"/>
      <c r="R577" s="17"/>
      <c r="S577" s="321"/>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c r="IM577" s="4"/>
      <c r="IN577" s="4"/>
      <c r="IO577" s="4"/>
      <c r="IP577" s="4"/>
      <c r="IQ577" s="4"/>
      <c r="IR577" s="4"/>
      <c r="IS577" s="4"/>
      <c r="IT577" s="4"/>
      <c r="IU577" s="4"/>
      <c r="IV577" s="4"/>
      <c r="IW577" s="4"/>
      <c r="IX577" s="4"/>
      <c r="IY577" s="4"/>
      <c r="IZ577" s="4"/>
      <c r="JA577" s="4"/>
    </row>
    <row r="578" spans="1:261" s="5" customFormat="1" ht="42" customHeight="1" outlineLevel="1" x14ac:dyDescent="0.4">
      <c r="A578" s="116" t="s">
        <v>252</v>
      </c>
      <c r="B578" s="122" t="s">
        <v>240</v>
      </c>
      <c r="C578" s="184"/>
      <c r="D578" s="126">
        <v>44197</v>
      </c>
      <c r="E578" s="124">
        <v>44561</v>
      </c>
      <c r="F578" s="124">
        <v>44197</v>
      </c>
      <c r="G578" s="83">
        <f t="shared" si="94"/>
        <v>44561</v>
      </c>
      <c r="H578" s="154" t="s">
        <v>8</v>
      </c>
      <c r="I578" s="81">
        <v>209.6</v>
      </c>
      <c r="J578" s="81"/>
      <c r="K578" s="77">
        <v>-9.8000000000000007</v>
      </c>
      <c r="L578" s="77">
        <v>219.4</v>
      </c>
      <c r="M578" s="77"/>
      <c r="N578" s="77">
        <v>0</v>
      </c>
      <c r="O578" s="77">
        <v>209.6</v>
      </c>
      <c r="P578" s="77">
        <f t="shared" si="95"/>
        <v>100</v>
      </c>
      <c r="Q578" s="84" t="s">
        <v>720</v>
      </c>
      <c r="R578" s="17" t="s">
        <v>730</v>
      </c>
      <c r="S578" s="321"/>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c r="IM578" s="4"/>
      <c r="IN578" s="4"/>
      <c r="IO578" s="4"/>
      <c r="IP578" s="4"/>
      <c r="IQ578" s="4"/>
      <c r="IR578" s="4"/>
      <c r="IS578" s="4"/>
      <c r="IT578" s="4"/>
      <c r="IU578" s="4"/>
      <c r="IV578" s="4"/>
      <c r="IW578" s="4"/>
      <c r="IX578" s="4"/>
      <c r="IY578" s="4"/>
      <c r="IZ578" s="4"/>
      <c r="JA578" s="4"/>
    </row>
    <row r="579" spans="1:261" s="5" customFormat="1" ht="45.15" customHeight="1" outlineLevel="1" x14ac:dyDescent="0.4">
      <c r="A579" s="116" t="s">
        <v>253</v>
      </c>
      <c r="B579" s="122" t="s">
        <v>468</v>
      </c>
      <c r="C579" s="184"/>
      <c r="D579" s="126">
        <v>44197</v>
      </c>
      <c r="E579" s="124">
        <v>45291</v>
      </c>
      <c r="F579" s="124" t="s">
        <v>722</v>
      </c>
      <c r="G579" s="83" t="str">
        <f t="shared" si="94"/>
        <v/>
      </c>
      <c r="H579" s="154" t="s">
        <v>8</v>
      </c>
      <c r="I579" s="81">
        <v>149.80000000000001</v>
      </c>
      <c r="J579" s="81"/>
      <c r="K579" s="77">
        <v>-32.6</v>
      </c>
      <c r="L579" s="77">
        <v>182.4</v>
      </c>
      <c r="M579" s="77"/>
      <c r="N579" s="77">
        <v>0</v>
      </c>
      <c r="O579" s="77">
        <v>149.80000000000001</v>
      </c>
      <c r="P579" s="77">
        <f t="shared" si="95"/>
        <v>100</v>
      </c>
      <c r="Q579" s="125"/>
      <c r="R579" s="17"/>
      <c r="S579" s="321"/>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c r="IM579" s="4"/>
      <c r="IN579" s="4"/>
      <c r="IO579" s="4"/>
      <c r="IP579" s="4"/>
      <c r="IQ579" s="4"/>
      <c r="IR579" s="4"/>
      <c r="IS579" s="4"/>
      <c r="IT579" s="4"/>
      <c r="IU579" s="4"/>
      <c r="IV579" s="4"/>
      <c r="IW579" s="4"/>
      <c r="IX579" s="4"/>
      <c r="IY579" s="4"/>
      <c r="IZ579" s="4"/>
      <c r="JA579" s="4"/>
    </row>
    <row r="580" spans="1:261" s="5" customFormat="1" ht="41.4" customHeight="1" outlineLevel="1" x14ac:dyDescent="0.4">
      <c r="A580" s="116" t="s">
        <v>254</v>
      </c>
      <c r="B580" s="122" t="s">
        <v>240</v>
      </c>
      <c r="C580" s="184"/>
      <c r="D580" s="126">
        <v>44197</v>
      </c>
      <c r="E580" s="124">
        <v>44561</v>
      </c>
      <c r="F580" s="124">
        <v>44197</v>
      </c>
      <c r="G580" s="83">
        <f t="shared" si="94"/>
        <v>44561</v>
      </c>
      <c r="H580" s="154" t="s">
        <v>8</v>
      </c>
      <c r="I580" s="81">
        <v>149.80000000000001</v>
      </c>
      <c r="J580" s="81"/>
      <c r="K580" s="77">
        <v>-32.6</v>
      </c>
      <c r="L580" s="77">
        <v>182.4</v>
      </c>
      <c r="M580" s="77"/>
      <c r="N580" s="77">
        <v>0</v>
      </c>
      <c r="O580" s="77">
        <v>149.80000000000001</v>
      </c>
      <c r="P580" s="77">
        <f t="shared" si="95"/>
        <v>100</v>
      </c>
      <c r="Q580" s="84" t="s">
        <v>720</v>
      </c>
      <c r="R580" s="17" t="s">
        <v>730</v>
      </c>
      <c r="S580" s="321"/>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c r="IM580" s="4"/>
      <c r="IN580" s="4"/>
      <c r="IO580" s="4"/>
      <c r="IP580" s="4"/>
      <c r="IQ580" s="4"/>
      <c r="IR580" s="4"/>
      <c r="IS580" s="4"/>
      <c r="IT580" s="4"/>
      <c r="IU580" s="4"/>
      <c r="IV580" s="4"/>
      <c r="IW580" s="4"/>
      <c r="IX580" s="4"/>
      <c r="IY580" s="4"/>
      <c r="IZ580" s="4"/>
      <c r="JA580" s="4"/>
    </row>
    <row r="581" spans="1:261" s="5" customFormat="1" ht="169.95" customHeight="1" outlineLevel="1" x14ac:dyDescent="0.4">
      <c r="A581" s="116" t="s">
        <v>255</v>
      </c>
      <c r="B581" s="122" t="s">
        <v>469</v>
      </c>
      <c r="C581" s="184"/>
      <c r="D581" s="126">
        <v>44197</v>
      </c>
      <c r="E581" s="124">
        <v>45291</v>
      </c>
      <c r="F581" s="124" t="s">
        <v>722</v>
      </c>
      <c r="G581" s="83" t="str">
        <f t="shared" si="94"/>
        <v/>
      </c>
      <c r="H581" s="154" t="s">
        <v>8</v>
      </c>
      <c r="I581" s="81">
        <v>291.2</v>
      </c>
      <c r="J581" s="81"/>
      <c r="K581" s="77"/>
      <c r="L581" s="77">
        <v>291.2</v>
      </c>
      <c r="M581" s="77"/>
      <c r="N581" s="77">
        <v>0</v>
      </c>
      <c r="O581" s="77">
        <v>291.2</v>
      </c>
      <c r="P581" s="77">
        <f>O581/I581*100</f>
        <v>100</v>
      </c>
      <c r="Q581" s="125"/>
      <c r="R581" s="17"/>
      <c r="S581" s="321"/>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c r="IM581" s="4"/>
      <c r="IN581" s="4"/>
      <c r="IO581" s="4"/>
      <c r="IP581" s="4"/>
      <c r="IQ581" s="4"/>
      <c r="IR581" s="4"/>
      <c r="IS581" s="4"/>
      <c r="IT581" s="4"/>
      <c r="IU581" s="4"/>
      <c r="IV581" s="4"/>
      <c r="IW581" s="4"/>
      <c r="IX581" s="4"/>
      <c r="IY581" s="4"/>
      <c r="IZ581" s="4"/>
      <c r="JA581" s="4"/>
    </row>
    <row r="582" spans="1:261" s="5" customFormat="1" ht="169.95" customHeight="1" outlineLevel="1" x14ac:dyDescent="0.4">
      <c r="A582" s="116" t="s">
        <v>256</v>
      </c>
      <c r="B582" s="122" t="s">
        <v>240</v>
      </c>
      <c r="C582" s="184"/>
      <c r="D582" s="126">
        <v>44197</v>
      </c>
      <c r="E582" s="124">
        <v>44561</v>
      </c>
      <c r="F582" s="124">
        <v>44197</v>
      </c>
      <c r="G582" s="83">
        <f t="shared" si="94"/>
        <v>44561</v>
      </c>
      <c r="H582" s="154" t="s">
        <v>8</v>
      </c>
      <c r="I582" s="81">
        <v>291.2</v>
      </c>
      <c r="J582" s="81"/>
      <c r="K582" s="77"/>
      <c r="L582" s="77">
        <v>291.2</v>
      </c>
      <c r="M582" s="77"/>
      <c r="N582" s="77">
        <v>0</v>
      </c>
      <c r="O582" s="77">
        <v>291.2</v>
      </c>
      <c r="P582" s="77">
        <f t="shared" si="95"/>
        <v>100</v>
      </c>
      <c r="Q582" s="84" t="s">
        <v>720</v>
      </c>
      <c r="R582" s="17" t="s">
        <v>730</v>
      </c>
      <c r="S582" s="321"/>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c r="IM582" s="4"/>
      <c r="IN582" s="4"/>
      <c r="IO582" s="4"/>
      <c r="IP582" s="4"/>
      <c r="IQ582" s="4"/>
      <c r="IR582" s="4"/>
      <c r="IS582" s="4"/>
      <c r="IT582" s="4"/>
      <c r="IU582" s="4"/>
      <c r="IV582" s="4"/>
      <c r="IW582" s="4"/>
      <c r="IX582" s="4"/>
      <c r="IY582" s="4"/>
      <c r="IZ582" s="4"/>
      <c r="JA582" s="4"/>
    </row>
    <row r="583" spans="1:261" s="5" customFormat="1" ht="52.95" customHeight="1" outlineLevel="1" x14ac:dyDescent="0.4">
      <c r="A583" s="116" t="s">
        <v>256</v>
      </c>
      <c r="B583" s="122" t="s">
        <v>470</v>
      </c>
      <c r="C583" s="184"/>
      <c r="D583" s="126">
        <v>44197</v>
      </c>
      <c r="E583" s="124">
        <v>45291</v>
      </c>
      <c r="F583" s="124" t="s">
        <v>722</v>
      </c>
      <c r="G583" s="83" t="str">
        <f t="shared" si="94"/>
        <v/>
      </c>
      <c r="H583" s="154" t="s">
        <v>8</v>
      </c>
      <c r="I583" s="81">
        <v>138.80000000000001</v>
      </c>
      <c r="J583" s="81"/>
      <c r="K583" s="77"/>
      <c r="L583" s="77">
        <v>138.80000000000001</v>
      </c>
      <c r="M583" s="77"/>
      <c r="N583" s="77">
        <v>0</v>
      </c>
      <c r="O583" s="77">
        <v>138.80000000000001</v>
      </c>
      <c r="P583" s="77">
        <f t="shared" si="95"/>
        <v>100</v>
      </c>
      <c r="Q583" s="125"/>
      <c r="R583" s="17"/>
      <c r="S583" s="321"/>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c r="IM583" s="4"/>
      <c r="IN583" s="4"/>
      <c r="IO583" s="4"/>
      <c r="IP583" s="4"/>
      <c r="IQ583" s="4"/>
      <c r="IR583" s="4"/>
      <c r="IS583" s="4"/>
      <c r="IT583" s="4"/>
      <c r="IU583" s="4"/>
      <c r="IV583" s="4"/>
      <c r="IW583" s="4"/>
      <c r="IX583" s="4"/>
      <c r="IY583" s="4"/>
      <c r="IZ583" s="4"/>
      <c r="JA583" s="4"/>
    </row>
    <row r="584" spans="1:261" s="7" customFormat="1" ht="88.95" customHeight="1" outlineLevel="1" x14ac:dyDescent="0.4">
      <c r="A584" s="116" t="s">
        <v>257</v>
      </c>
      <c r="B584" s="122" t="s">
        <v>240</v>
      </c>
      <c r="C584" s="184"/>
      <c r="D584" s="126">
        <v>44197</v>
      </c>
      <c r="E584" s="124">
        <v>44561</v>
      </c>
      <c r="F584" s="124">
        <v>44197</v>
      </c>
      <c r="G584" s="83">
        <f t="shared" si="94"/>
        <v>44561</v>
      </c>
      <c r="H584" s="154" t="s">
        <v>8</v>
      </c>
      <c r="I584" s="81">
        <v>138.80000000000001</v>
      </c>
      <c r="J584" s="81"/>
      <c r="K584" s="77"/>
      <c r="L584" s="77">
        <v>138.80000000000001</v>
      </c>
      <c r="M584" s="77"/>
      <c r="N584" s="77">
        <v>0</v>
      </c>
      <c r="O584" s="77">
        <v>138.80000000000001</v>
      </c>
      <c r="P584" s="77">
        <f>O584/I584*100</f>
        <v>100</v>
      </c>
      <c r="Q584" s="84" t="s">
        <v>720</v>
      </c>
      <c r="R584" s="17" t="s">
        <v>730</v>
      </c>
      <c r="S584" s="322"/>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c r="IP584" s="6"/>
      <c r="IQ584" s="6"/>
      <c r="IR584" s="6"/>
      <c r="IS584" s="6"/>
      <c r="IT584" s="6"/>
      <c r="IU584" s="6"/>
      <c r="IV584" s="6"/>
      <c r="IW584" s="6"/>
      <c r="IX584" s="6"/>
      <c r="IY584" s="6"/>
      <c r="IZ584" s="6"/>
      <c r="JA584" s="6"/>
    </row>
    <row r="585" spans="1:261" s="5" customFormat="1" ht="94.95" customHeight="1" outlineLevel="1" x14ac:dyDescent="0.4">
      <c r="A585" s="116" t="s">
        <v>616</v>
      </c>
      <c r="B585" s="122" t="s">
        <v>471</v>
      </c>
      <c r="C585" s="184"/>
      <c r="D585" s="126">
        <v>44197</v>
      </c>
      <c r="E585" s="124">
        <v>45291</v>
      </c>
      <c r="F585" s="124" t="s">
        <v>722</v>
      </c>
      <c r="G585" s="83" t="str">
        <f t="shared" si="94"/>
        <v/>
      </c>
      <c r="H585" s="154" t="s">
        <v>8</v>
      </c>
      <c r="I585" s="81">
        <v>300</v>
      </c>
      <c r="J585" s="81"/>
      <c r="K585" s="77"/>
      <c r="L585" s="77">
        <v>300</v>
      </c>
      <c r="M585" s="77"/>
      <c r="N585" s="77">
        <v>0</v>
      </c>
      <c r="O585" s="77">
        <v>300</v>
      </c>
      <c r="P585" s="77">
        <f t="shared" si="95"/>
        <v>100</v>
      </c>
      <c r="Q585" s="125"/>
      <c r="R585" s="17"/>
      <c r="S585" s="321"/>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c r="IM585" s="4"/>
      <c r="IN585" s="4"/>
      <c r="IO585" s="4"/>
      <c r="IP585" s="4"/>
      <c r="IQ585" s="4"/>
      <c r="IR585" s="4"/>
      <c r="IS585" s="4"/>
      <c r="IT585" s="4"/>
      <c r="IU585" s="4"/>
      <c r="IV585" s="4"/>
      <c r="IW585" s="4"/>
      <c r="IX585" s="4"/>
      <c r="IY585" s="4"/>
      <c r="IZ585" s="4"/>
      <c r="JA585" s="4"/>
    </row>
    <row r="586" spans="1:261" s="5" customFormat="1" ht="108" customHeight="1" outlineLevel="1" x14ac:dyDescent="0.4">
      <c r="A586" s="116" t="s">
        <v>617</v>
      </c>
      <c r="B586" s="122" t="s">
        <v>240</v>
      </c>
      <c r="C586" s="185"/>
      <c r="D586" s="126">
        <v>44197</v>
      </c>
      <c r="E586" s="124">
        <v>44561</v>
      </c>
      <c r="F586" s="124">
        <v>44197</v>
      </c>
      <c r="G586" s="83">
        <f t="shared" si="94"/>
        <v>44561</v>
      </c>
      <c r="H586" s="154" t="s">
        <v>8</v>
      </c>
      <c r="I586" s="81">
        <v>300</v>
      </c>
      <c r="J586" s="81"/>
      <c r="K586" s="77"/>
      <c r="L586" s="77">
        <v>300</v>
      </c>
      <c r="M586" s="77"/>
      <c r="N586" s="77">
        <v>0</v>
      </c>
      <c r="O586" s="77">
        <v>300</v>
      </c>
      <c r="P586" s="77">
        <f t="shared" si="95"/>
        <v>100</v>
      </c>
      <c r="Q586" s="84" t="s">
        <v>720</v>
      </c>
      <c r="R586" s="17" t="s">
        <v>730</v>
      </c>
      <c r="S586" s="321"/>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c r="IM586" s="4"/>
      <c r="IN586" s="4"/>
      <c r="IO586" s="4"/>
      <c r="IP586" s="4"/>
      <c r="IQ586" s="4"/>
      <c r="IR586" s="4"/>
      <c r="IS586" s="4"/>
      <c r="IT586" s="4"/>
      <c r="IU586" s="4"/>
      <c r="IV586" s="4"/>
      <c r="IW586" s="4"/>
      <c r="IX586" s="4"/>
      <c r="IY586" s="4"/>
      <c r="IZ586" s="4"/>
      <c r="JA586" s="4"/>
    </row>
    <row r="587" spans="1:261" s="5" customFormat="1" ht="136.80000000000001" customHeight="1" outlineLevel="1" x14ac:dyDescent="0.4">
      <c r="A587" s="139" t="s">
        <v>35</v>
      </c>
      <c r="B587" s="154" t="s">
        <v>23</v>
      </c>
      <c r="C587" s="154" t="s">
        <v>260</v>
      </c>
      <c r="D587" s="129" t="s">
        <v>145</v>
      </c>
      <c r="E587" s="83">
        <v>44561</v>
      </c>
      <c r="F587" s="83"/>
      <c r="G587" s="83" t="str">
        <f t="shared" si="94"/>
        <v/>
      </c>
      <c r="H587" s="154" t="s">
        <v>8</v>
      </c>
      <c r="I587" s="81">
        <f>K587+L587+M587+N587</f>
        <v>38169.699999999997</v>
      </c>
      <c r="J587" s="81"/>
      <c r="K587" s="77">
        <v>-2730.6</v>
      </c>
      <c r="L587" s="77">
        <v>2559.6999999999998</v>
      </c>
      <c r="M587" s="77"/>
      <c r="N587" s="77">
        <f>N588</f>
        <v>38340.6</v>
      </c>
      <c r="O587" s="77">
        <v>37740.13581</v>
      </c>
      <c r="P587" s="77">
        <f t="shared" si="95"/>
        <v>98.874593748444454</v>
      </c>
      <c r="Q587" s="80"/>
      <c r="R587" s="17"/>
      <c r="S587" s="321"/>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c r="IM587" s="4"/>
      <c r="IN587" s="4"/>
      <c r="IO587" s="4"/>
      <c r="IP587" s="4"/>
      <c r="IQ587" s="4"/>
      <c r="IR587" s="4"/>
      <c r="IS587" s="4"/>
      <c r="IT587" s="4"/>
      <c r="IU587" s="4"/>
      <c r="IV587" s="4"/>
      <c r="IW587" s="4"/>
      <c r="IX587" s="4"/>
      <c r="IY587" s="4"/>
      <c r="IZ587" s="4"/>
      <c r="JA587" s="4"/>
    </row>
    <row r="588" spans="1:261" ht="196.95" customHeight="1" x14ac:dyDescent="0.35">
      <c r="A588" s="139" t="s">
        <v>81</v>
      </c>
      <c r="B588" s="154" t="s">
        <v>105</v>
      </c>
      <c r="C588" s="155" t="s">
        <v>261</v>
      </c>
      <c r="D588" s="129" t="s">
        <v>145</v>
      </c>
      <c r="E588" s="25" t="s">
        <v>146</v>
      </c>
      <c r="F588" s="25" t="s">
        <v>145</v>
      </c>
      <c r="G588" s="83" t="str">
        <f t="shared" si="94"/>
        <v xml:space="preserve">31.12.2021
</v>
      </c>
      <c r="H588" s="154" t="s">
        <v>8</v>
      </c>
      <c r="I588" s="81">
        <f>K588+L588+M588+N588</f>
        <v>38169.699999999997</v>
      </c>
      <c r="J588" s="81"/>
      <c r="K588" s="77">
        <v>-2730.6</v>
      </c>
      <c r="L588" s="77">
        <v>2559.6999999999998</v>
      </c>
      <c r="M588" s="77"/>
      <c r="N588" s="77">
        <v>38340.6</v>
      </c>
      <c r="O588" s="77">
        <v>37740.13581</v>
      </c>
      <c r="P588" s="77">
        <f t="shared" si="95"/>
        <v>98.874593748444454</v>
      </c>
      <c r="Q588" s="76" t="s">
        <v>106</v>
      </c>
      <c r="R588" s="17" t="s">
        <v>730</v>
      </c>
      <c r="S588" s="321"/>
    </row>
    <row r="589" spans="1:261" ht="84" x14ac:dyDescent="0.35">
      <c r="A589" s="139" t="s">
        <v>82</v>
      </c>
      <c r="B589" s="90" t="s">
        <v>107</v>
      </c>
      <c r="C589" s="121" t="s">
        <v>16</v>
      </c>
      <c r="D589" s="129" t="s">
        <v>145</v>
      </c>
      <c r="E589" s="25" t="s">
        <v>146</v>
      </c>
      <c r="F589" s="25" t="s">
        <v>145</v>
      </c>
      <c r="G589" s="83" t="str">
        <f t="shared" si="94"/>
        <v xml:space="preserve">31.12.2021
</v>
      </c>
      <c r="H589" s="17" t="s">
        <v>10</v>
      </c>
      <c r="I589" s="91" t="s">
        <v>11</v>
      </c>
      <c r="J589" s="91" t="s">
        <v>11</v>
      </c>
      <c r="K589" s="91" t="s">
        <v>11</v>
      </c>
      <c r="L589" s="91" t="s">
        <v>11</v>
      </c>
      <c r="M589" s="91" t="s">
        <v>11</v>
      </c>
      <c r="N589" s="91" t="s">
        <v>11</v>
      </c>
      <c r="O589" s="91" t="s">
        <v>11</v>
      </c>
      <c r="P589" s="91" t="s">
        <v>11</v>
      </c>
      <c r="Q589" s="92" t="s">
        <v>108</v>
      </c>
      <c r="R589" s="17" t="s">
        <v>730</v>
      </c>
      <c r="S589" s="321"/>
    </row>
    <row r="590" spans="1:261" ht="70.95" customHeight="1" x14ac:dyDescent="0.35">
      <c r="A590" s="139" t="s">
        <v>83</v>
      </c>
      <c r="B590" s="14" t="s">
        <v>78</v>
      </c>
      <c r="C590" s="154" t="s">
        <v>16</v>
      </c>
      <c r="D590" s="129" t="s">
        <v>145</v>
      </c>
      <c r="E590" s="25" t="s">
        <v>146</v>
      </c>
      <c r="F590" s="25" t="s">
        <v>145</v>
      </c>
      <c r="G590" s="83" t="str">
        <f t="shared" si="94"/>
        <v xml:space="preserve">31.12.2021
</v>
      </c>
      <c r="H590" s="17" t="s">
        <v>10</v>
      </c>
      <c r="I590" s="91" t="s">
        <v>11</v>
      </c>
      <c r="J590" s="91" t="s">
        <v>11</v>
      </c>
      <c r="K590" s="91" t="s">
        <v>11</v>
      </c>
      <c r="L590" s="91" t="s">
        <v>11</v>
      </c>
      <c r="M590" s="91" t="s">
        <v>11</v>
      </c>
      <c r="N590" s="91" t="s">
        <v>11</v>
      </c>
      <c r="O590" s="91" t="s">
        <v>11</v>
      </c>
      <c r="P590" s="91" t="s">
        <v>11</v>
      </c>
      <c r="Q590" s="31" t="s">
        <v>116</v>
      </c>
      <c r="R590" s="17" t="s">
        <v>730</v>
      </c>
      <c r="S590" s="323"/>
    </row>
    <row r="591" spans="1:261" ht="126" customHeight="1" x14ac:dyDescent="0.35">
      <c r="A591" s="139" t="s">
        <v>84</v>
      </c>
      <c r="B591" s="14" t="s">
        <v>79</v>
      </c>
      <c r="C591" s="154" t="s">
        <v>16</v>
      </c>
      <c r="D591" s="129" t="s">
        <v>145</v>
      </c>
      <c r="E591" s="25" t="s">
        <v>146</v>
      </c>
      <c r="F591" s="25" t="s">
        <v>145</v>
      </c>
      <c r="G591" s="83" t="str">
        <f t="shared" si="94"/>
        <v xml:space="preserve">31.12.2021
</v>
      </c>
      <c r="H591" s="17" t="s">
        <v>10</v>
      </c>
      <c r="I591" s="91" t="s">
        <v>11</v>
      </c>
      <c r="J591" s="91" t="s">
        <v>11</v>
      </c>
      <c r="K591" s="91" t="s">
        <v>11</v>
      </c>
      <c r="L591" s="91" t="s">
        <v>11</v>
      </c>
      <c r="M591" s="91" t="s">
        <v>11</v>
      </c>
      <c r="N591" s="91" t="s">
        <v>11</v>
      </c>
      <c r="O591" s="91" t="s">
        <v>11</v>
      </c>
      <c r="P591" s="91" t="s">
        <v>11</v>
      </c>
      <c r="Q591" s="31" t="s">
        <v>224</v>
      </c>
      <c r="R591" s="17" t="s">
        <v>730</v>
      </c>
      <c r="S591" s="323"/>
    </row>
    <row r="592" spans="1:261" ht="84" x14ac:dyDescent="0.35">
      <c r="A592" s="139" t="s">
        <v>85</v>
      </c>
      <c r="B592" s="14" t="s">
        <v>80</v>
      </c>
      <c r="C592" s="121" t="s">
        <v>16</v>
      </c>
      <c r="D592" s="129" t="s">
        <v>145</v>
      </c>
      <c r="E592" s="25" t="s">
        <v>146</v>
      </c>
      <c r="F592" s="25" t="s">
        <v>145</v>
      </c>
      <c r="G592" s="83" t="str">
        <f t="shared" si="94"/>
        <v xml:space="preserve">31.12.2021
</v>
      </c>
      <c r="H592" s="17" t="s">
        <v>10</v>
      </c>
      <c r="I592" s="91" t="s">
        <v>11</v>
      </c>
      <c r="J592" s="91" t="s">
        <v>11</v>
      </c>
      <c r="K592" s="91" t="s">
        <v>11</v>
      </c>
      <c r="L592" s="91" t="s">
        <v>11</v>
      </c>
      <c r="M592" s="91" t="s">
        <v>11</v>
      </c>
      <c r="N592" s="91" t="s">
        <v>11</v>
      </c>
      <c r="O592" s="91" t="s">
        <v>11</v>
      </c>
      <c r="P592" s="91" t="s">
        <v>11</v>
      </c>
      <c r="Q592" s="31" t="s">
        <v>89</v>
      </c>
      <c r="R592" s="17" t="s">
        <v>730</v>
      </c>
      <c r="S592" s="323"/>
    </row>
    <row r="593" spans="1:19" ht="147" x14ac:dyDescent="0.35">
      <c r="A593" s="139" t="s">
        <v>123</v>
      </c>
      <c r="B593" s="14" t="s">
        <v>110</v>
      </c>
      <c r="C593" s="154" t="s">
        <v>16</v>
      </c>
      <c r="D593" s="129" t="s">
        <v>145</v>
      </c>
      <c r="E593" s="25" t="s">
        <v>146</v>
      </c>
      <c r="F593" s="25" t="s">
        <v>145</v>
      </c>
      <c r="G593" s="83" t="str">
        <f t="shared" si="94"/>
        <v xml:space="preserve">31.12.2021
</v>
      </c>
      <c r="H593" s="17" t="s">
        <v>10</v>
      </c>
      <c r="I593" s="91" t="s">
        <v>11</v>
      </c>
      <c r="J593" s="91" t="s">
        <v>11</v>
      </c>
      <c r="K593" s="91" t="s">
        <v>11</v>
      </c>
      <c r="L593" s="91" t="s">
        <v>11</v>
      </c>
      <c r="M593" s="91" t="s">
        <v>11</v>
      </c>
      <c r="N593" s="91" t="s">
        <v>11</v>
      </c>
      <c r="O593" s="91" t="s">
        <v>11</v>
      </c>
      <c r="P593" s="91" t="s">
        <v>11</v>
      </c>
      <c r="Q593" s="31" t="s">
        <v>721</v>
      </c>
      <c r="R593" s="17" t="s">
        <v>730</v>
      </c>
      <c r="S593" s="323"/>
    </row>
    <row r="594" spans="1:19" ht="84.15" hidden="1" customHeight="1" x14ac:dyDescent="0.35">
      <c r="A594" s="134" t="s">
        <v>86</v>
      </c>
      <c r="B594" s="28" t="s">
        <v>117</v>
      </c>
      <c r="C594" s="93" t="s">
        <v>122</v>
      </c>
      <c r="D594" s="94" t="s">
        <v>145</v>
      </c>
      <c r="E594" s="95" t="s">
        <v>146</v>
      </c>
      <c r="F594" s="95"/>
      <c r="G594" s="83" t="str">
        <f t="shared" si="94"/>
        <v/>
      </c>
      <c r="H594" s="85" t="s">
        <v>104</v>
      </c>
      <c r="I594" s="88">
        <f>K594+L594+M594+N594</f>
        <v>0</v>
      </c>
      <c r="J594" s="88"/>
      <c r="K594" s="89"/>
      <c r="L594" s="89"/>
      <c r="M594" s="89"/>
      <c r="N594" s="89">
        <f>N596</f>
        <v>0</v>
      </c>
      <c r="O594" s="89"/>
      <c r="P594" s="77" t="e">
        <f t="shared" si="95"/>
        <v>#DIV/0!</v>
      </c>
      <c r="Q594" s="96"/>
      <c r="R594" s="97"/>
      <c r="S594" s="323"/>
    </row>
    <row r="595" spans="1:19" ht="84.15" hidden="1" customHeight="1" x14ac:dyDescent="0.35">
      <c r="A595" s="151" t="s">
        <v>37</v>
      </c>
      <c r="B595" s="152" t="s">
        <v>88</v>
      </c>
      <c r="C595" s="98" t="s">
        <v>121</v>
      </c>
      <c r="D595" s="87">
        <v>44197</v>
      </c>
      <c r="E595" s="87">
        <v>44561</v>
      </c>
      <c r="F595" s="87"/>
      <c r="G595" s="83" t="str">
        <f t="shared" si="94"/>
        <v/>
      </c>
      <c r="H595" s="99" t="s">
        <v>10</v>
      </c>
      <c r="I595" s="100" t="s">
        <v>11</v>
      </c>
      <c r="J595" s="100"/>
      <c r="K595" s="95"/>
      <c r="L595" s="95"/>
      <c r="M595" s="95"/>
      <c r="N595" s="95" t="s">
        <v>11</v>
      </c>
      <c r="O595" s="95"/>
      <c r="P595" s="77" t="e">
        <f t="shared" si="95"/>
        <v>#VALUE!</v>
      </c>
      <c r="Q595" s="101"/>
      <c r="R595" s="107"/>
      <c r="S595" s="323"/>
    </row>
    <row r="596" spans="1:19" ht="84.15" hidden="1" customHeight="1" x14ac:dyDescent="0.35">
      <c r="A596" s="134" t="s">
        <v>87</v>
      </c>
      <c r="B596" s="147" t="s">
        <v>109</v>
      </c>
      <c r="C596" s="93" t="s">
        <v>121</v>
      </c>
      <c r="D596" s="94" t="s">
        <v>111</v>
      </c>
      <c r="E596" s="94" t="s">
        <v>146</v>
      </c>
      <c r="F596" s="94"/>
      <c r="G596" s="83" t="str">
        <f t="shared" si="94"/>
        <v/>
      </c>
      <c r="H596" s="85" t="s">
        <v>104</v>
      </c>
      <c r="I596" s="88">
        <f>K596+L596+M596+N596</f>
        <v>0</v>
      </c>
      <c r="J596" s="88"/>
      <c r="K596" s="89"/>
      <c r="L596" s="89"/>
      <c r="M596" s="102"/>
      <c r="N596" s="102">
        <v>0</v>
      </c>
      <c r="O596" s="102"/>
      <c r="P596" s="77" t="e">
        <f t="shared" si="95"/>
        <v>#DIV/0!</v>
      </c>
      <c r="Q596" s="96"/>
      <c r="R596" s="97"/>
      <c r="S596" s="323"/>
    </row>
    <row r="597" spans="1:19" ht="117.15" customHeight="1" x14ac:dyDescent="0.35">
      <c r="A597" s="139" t="s">
        <v>86</v>
      </c>
      <c r="B597" s="154" t="s">
        <v>140</v>
      </c>
      <c r="C597" s="54" t="s">
        <v>262</v>
      </c>
      <c r="D597" s="129" t="s">
        <v>145</v>
      </c>
      <c r="E597" s="25" t="s">
        <v>146</v>
      </c>
      <c r="F597" s="25" t="s">
        <v>145</v>
      </c>
      <c r="G597" s="83">
        <v>44561</v>
      </c>
      <c r="H597" s="12" t="s">
        <v>141</v>
      </c>
      <c r="I597" s="81">
        <f>K597+L597+M597+N597</f>
        <v>520</v>
      </c>
      <c r="J597" s="81"/>
      <c r="K597" s="77"/>
      <c r="L597" s="77"/>
      <c r="M597" s="77"/>
      <c r="N597" s="77">
        <v>520</v>
      </c>
      <c r="O597" s="77">
        <v>520</v>
      </c>
      <c r="P597" s="77">
        <f t="shared" si="95"/>
        <v>100</v>
      </c>
      <c r="Q597" s="76"/>
      <c r="R597" s="21"/>
      <c r="S597" s="323"/>
    </row>
    <row r="598" spans="1:19" ht="130.94999999999999" customHeight="1" x14ac:dyDescent="0.35">
      <c r="A598" s="114" t="s">
        <v>157</v>
      </c>
      <c r="B598" s="154" t="s">
        <v>36</v>
      </c>
      <c r="C598" s="155" t="s">
        <v>597</v>
      </c>
      <c r="D598" s="129" t="s">
        <v>145</v>
      </c>
      <c r="E598" s="25" t="s">
        <v>146</v>
      </c>
      <c r="F598" s="83">
        <v>44197</v>
      </c>
      <c r="G598" s="83">
        <v>44561</v>
      </c>
      <c r="H598" s="12" t="s">
        <v>141</v>
      </c>
      <c r="I598" s="81">
        <f>K598+L598+M598+N598</f>
        <v>520</v>
      </c>
      <c r="J598" s="81"/>
      <c r="K598" s="77"/>
      <c r="L598" s="77"/>
      <c r="M598" s="77"/>
      <c r="N598" s="77">
        <v>520</v>
      </c>
      <c r="O598" s="77">
        <v>520</v>
      </c>
      <c r="P598" s="77">
        <f t="shared" si="95"/>
        <v>100</v>
      </c>
      <c r="Q598" s="103" t="s">
        <v>748</v>
      </c>
      <c r="R598" s="154" t="s">
        <v>730</v>
      </c>
      <c r="S598" s="323"/>
    </row>
    <row r="599" spans="1:19" ht="133.94999999999999" customHeight="1" x14ac:dyDescent="0.35">
      <c r="A599" s="139" t="s">
        <v>87</v>
      </c>
      <c r="B599" s="154" t="s">
        <v>118</v>
      </c>
      <c r="C599" s="155" t="s">
        <v>597</v>
      </c>
      <c r="D599" s="129" t="s">
        <v>145</v>
      </c>
      <c r="E599" s="25" t="s">
        <v>146</v>
      </c>
      <c r="F599" s="83">
        <v>44197</v>
      </c>
      <c r="G599" s="83">
        <v>44561</v>
      </c>
      <c r="H599" s="154" t="s">
        <v>10</v>
      </c>
      <c r="I599" s="81" t="s">
        <v>11</v>
      </c>
      <c r="J599" s="81" t="s">
        <v>11</v>
      </c>
      <c r="K599" s="81" t="s">
        <v>11</v>
      </c>
      <c r="L599" s="81" t="s">
        <v>11</v>
      </c>
      <c r="M599" s="81" t="s">
        <v>11</v>
      </c>
      <c r="N599" s="81" t="s">
        <v>11</v>
      </c>
      <c r="O599" s="81" t="s">
        <v>11</v>
      </c>
      <c r="P599" s="81" t="s">
        <v>11</v>
      </c>
      <c r="Q599" s="103" t="s">
        <v>749</v>
      </c>
      <c r="R599" s="21" t="s">
        <v>734</v>
      </c>
      <c r="S599" s="323"/>
    </row>
    <row r="600" spans="1:19" ht="17.25" customHeight="1" x14ac:dyDescent="0.35">
      <c r="A600" s="310" t="s">
        <v>19</v>
      </c>
      <c r="B600" s="310"/>
      <c r="C600" s="310"/>
      <c r="D600" s="310"/>
      <c r="E600" s="310"/>
      <c r="F600" s="310"/>
      <c r="G600" s="310"/>
      <c r="H600" s="310"/>
      <c r="I600" s="310"/>
      <c r="J600" s="310"/>
      <c r="K600" s="310"/>
      <c r="L600" s="310"/>
      <c r="M600" s="310"/>
      <c r="N600" s="310"/>
      <c r="O600" s="310"/>
      <c r="P600" s="310"/>
      <c r="Q600" s="310"/>
    </row>
    <row r="601" spans="1:19" ht="17.25" customHeight="1" x14ac:dyDescent="0.35">
      <c r="A601" s="309" t="s">
        <v>20</v>
      </c>
      <c r="B601" s="309"/>
      <c r="C601" s="309"/>
      <c r="D601" s="309"/>
      <c r="E601" s="309"/>
      <c r="F601" s="309"/>
      <c r="G601" s="309"/>
      <c r="H601" s="309"/>
      <c r="I601" s="11"/>
      <c r="J601" s="11"/>
      <c r="K601" s="11"/>
      <c r="L601" s="11"/>
      <c r="M601" s="11"/>
      <c r="N601" s="11"/>
      <c r="O601" s="11"/>
      <c r="P601" s="11"/>
      <c r="Q601" s="11"/>
    </row>
    <row r="603" spans="1:19" s="8" customFormat="1" ht="31.5" customHeight="1" x14ac:dyDescent="0.6">
      <c r="A603" s="169" t="s">
        <v>789</v>
      </c>
      <c r="B603" s="169"/>
      <c r="C603" s="169"/>
      <c r="D603" s="169"/>
      <c r="E603" s="169"/>
      <c r="F603" s="169"/>
      <c r="G603" s="169"/>
      <c r="H603" s="169"/>
      <c r="I603" s="169"/>
      <c r="J603" s="169"/>
      <c r="K603" s="169"/>
      <c r="L603" s="169"/>
      <c r="M603" s="169"/>
      <c r="N603" s="169"/>
      <c r="O603" s="169"/>
      <c r="P603" s="169"/>
      <c r="Q603" s="169"/>
      <c r="R603" s="169"/>
    </row>
  </sheetData>
  <sheetProtection selectLockedCells="1" selectUnlockedCells="1"/>
  <autoFilter ref="A4:JA601"/>
  <mergeCells count="1338">
    <mergeCell ref="R3:R4"/>
    <mergeCell ref="Q5:Q11"/>
    <mergeCell ref="R5:R11"/>
    <mergeCell ref="G216:G218"/>
    <mergeCell ref="F204:F206"/>
    <mergeCell ref="G204:G206"/>
    <mergeCell ref="R12:R13"/>
    <mergeCell ref="N132:N134"/>
    <mergeCell ref="N135:N137"/>
    <mergeCell ref="N138:N140"/>
    <mergeCell ref="N141:N143"/>
    <mergeCell ref="I62:I64"/>
    <mergeCell ref="Q62:Q64"/>
    <mergeCell ref="Q153:Q155"/>
    <mergeCell ref="R75:R77"/>
    <mergeCell ref="R78:R80"/>
    <mergeCell ref="R81:R83"/>
    <mergeCell ref="R84:R86"/>
    <mergeCell ref="R87:R89"/>
    <mergeCell ref="R90:R92"/>
    <mergeCell ref="R93:R95"/>
    <mergeCell ref="G252:G254"/>
    <mergeCell ref="F240:F242"/>
    <mergeCell ref="G240:G242"/>
    <mergeCell ref="F243:F245"/>
    <mergeCell ref="G243:G245"/>
    <mergeCell ref="F246:F248"/>
    <mergeCell ref="G246:G248"/>
    <mergeCell ref="F234:F236"/>
    <mergeCell ref="G234:G236"/>
    <mergeCell ref="F87:F89"/>
    <mergeCell ref="G87:G89"/>
    <mergeCell ref="F90:F92"/>
    <mergeCell ref="F96:F98"/>
    <mergeCell ref="G96:G98"/>
    <mergeCell ref="G222:G224"/>
    <mergeCell ref="F153:F155"/>
    <mergeCell ref="G153:G155"/>
    <mergeCell ref="F156:F158"/>
    <mergeCell ref="G156:G158"/>
    <mergeCell ref="F159:F161"/>
    <mergeCell ref="G159:G161"/>
    <mergeCell ref="F225:F227"/>
    <mergeCell ref="G99:G101"/>
    <mergeCell ref="F102:F104"/>
    <mergeCell ref="G102:G104"/>
    <mergeCell ref="F105:F107"/>
    <mergeCell ref="G105:G107"/>
    <mergeCell ref="F141:F143"/>
    <mergeCell ref="F201:F203"/>
    <mergeCell ref="G201:G203"/>
    <mergeCell ref="G225:G227"/>
    <mergeCell ref="G141:G143"/>
    <mergeCell ref="F144:F146"/>
    <mergeCell ref="G144:G146"/>
    <mergeCell ref="F207:F209"/>
    <mergeCell ref="G207:G209"/>
    <mergeCell ref="F99:F101"/>
    <mergeCell ref="N99:N101"/>
    <mergeCell ref="N153:N155"/>
    <mergeCell ref="N156:N158"/>
    <mergeCell ref="N159:N161"/>
    <mergeCell ref="F228:F230"/>
    <mergeCell ref="G228:G230"/>
    <mergeCell ref="F231:F233"/>
    <mergeCell ref="G231:G233"/>
    <mergeCell ref="N75:N77"/>
    <mergeCell ref="N78:N80"/>
    <mergeCell ref="N81:N83"/>
    <mergeCell ref="N84:N86"/>
    <mergeCell ref="N87:N89"/>
    <mergeCell ref="N90:N92"/>
    <mergeCell ref="N93:N95"/>
    <mergeCell ref="N96:N98"/>
    <mergeCell ref="G81:G83"/>
    <mergeCell ref="F84:F86"/>
    <mergeCell ref="G84:G86"/>
    <mergeCell ref="F192:F194"/>
    <mergeCell ref="G192:G194"/>
    <mergeCell ref="F195:F197"/>
    <mergeCell ref="G195:G197"/>
    <mergeCell ref="F198:F200"/>
    <mergeCell ref="G198:G200"/>
    <mergeCell ref="F75:F77"/>
    <mergeCell ref="G75:G77"/>
    <mergeCell ref="F78:F80"/>
    <mergeCell ref="G78:G80"/>
    <mergeCell ref="F81:F83"/>
    <mergeCell ref="G237:G239"/>
    <mergeCell ref="G213:G215"/>
    <mergeCell ref="F216:F218"/>
    <mergeCell ref="F210:F212"/>
    <mergeCell ref="G210:G212"/>
    <mergeCell ref="F312:F314"/>
    <mergeCell ref="G312:G314"/>
    <mergeCell ref="F315:F317"/>
    <mergeCell ref="G315:G317"/>
    <mergeCell ref="F318:F320"/>
    <mergeCell ref="G318:G320"/>
    <mergeCell ref="F222:F224"/>
    <mergeCell ref="R17:R22"/>
    <mergeCell ref="R44:R47"/>
    <mergeCell ref="R50:R52"/>
    <mergeCell ref="R54:R55"/>
    <mergeCell ref="R67:R69"/>
    <mergeCell ref="R72:R74"/>
    <mergeCell ref="F111:F113"/>
    <mergeCell ref="G111:G113"/>
    <mergeCell ref="F117:F119"/>
    <mergeCell ref="G117:G119"/>
    <mergeCell ref="F120:F122"/>
    <mergeCell ref="G120:G122"/>
    <mergeCell ref="F123:F125"/>
    <mergeCell ref="G123:G125"/>
    <mergeCell ref="F126:F128"/>
    <mergeCell ref="G126:G128"/>
    <mergeCell ref="G261:G263"/>
    <mergeCell ref="N129:N131"/>
    <mergeCell ref="N258:N260"/>
    <mergeCell ref="N261:N263"/>
    <mergeCell ref="N330:N332"/>
    <mergeCell ref="N333:N335"/>
    <mergeCell ref="N336:N338"/>
    <mergeCell ref="N339:N341"/>
    <mergeCell ref="N342:N344"/>
    <mergeCell ref="N345:N347"/>
    <mergeCell ref="F327:F329"/>
    <mergeCell ref="G324:G326"/>
    <mergeCell ref="G327:G329"/>
    <mergeCell ref="G330:G332"/>
    <mergeCell ref="F321:F323"/>
    <mergeCell ref="G321:G323"/>
    <mergeCell ref="F324:F326"/>
    <mergeCell ref="G333:G335"/>
    <mergeCell ref="F330:F332"/>
    <mergeCell ref="G273:G275"/>
    <mergeCell ref="F261:F263"/>
    <mergeCell ref="N264:N266"/>
    <mergeCell ref="N276:N278"/>
    <mergeCell ref="N279:N281"/>
    <mergeCell ref="N282:N284"/>
    <mergeCell ref="N222:N224"/>
    <mergeCell ref="N225:N227"/>
    <mergeCell ref="N228:N230"/>
    <mergeCell ref="N231:N233"/>
    <mergeCell ref="N234:N236"/>
    <mergeCell ref="N237:N239"/>
    <mergeCell ref="N240:N242"/>
    <mergeCell ref="N243:N245"/>
    <mergeCell ref="N246:N248"/>
    <mergeCell ref="N273:N275"/>
    <mergeCell ref="N201:N203"/>
    <mergeCell ref="N219:N221"/>
    <mergeCell ref="F219:F221"/>
    <mergeCell ref="G219:G221"/>
    <mergeCell ref="N216:N218"/>
    <mergeCell ref="G249:G251"/>
    <mergeCell ref="F252:F254"/>
    <mergeCell ref="F270:F272"/>
    <mergeCell ref="F213:F215"/>
    <mergeCell ref="F279:F281"/>
    <mergeCell ref="F264:F266"/>
    <mergeCell ref="G264:G266"/>
    <mergeCell ref="F267:F269"/>
    <mergeCell ref="G267:G269"/>
    <mergeCell ref="F249:F251"/>
    <mergeCell ref="G279:G281"/>
    <mergeCell ref="G270:G272"/>
    <mergeCell ref="F273:F275"/>
    <mergeCell ref="A601:H601"/>
    <mergeCell ref="A600:Q600"/>
    <mergeCell ref="A369:A371"/>
    <mergeCell ref="B369:B371"/>
    <mergeCell ref="C369:C371"/>
    <mergeCell ref="D369:D371"/>
    <mergeCell ref="E369:E371"/>
    <mergeCell ref="Q369:Q371"/>
    <mergeCell ref="N369:N371"/>
    <mergeCell ref="A389:A393"/>
    <mergeCell ref="B389:B393"/>
    <mergeCell ref="C389:C393"/>
    <mergeCell ref="D389:D393"/>
    <mergeCell ref="E389:E393"/>
    <mergeCell ref="Q389:Q393"/>
    <mergeCell ref="A379:A380"/>
    <mergeCell ref="B379:B380"/>
    <mergeCell ref="Q379:Q380"/>
    <mergeCell ref="A383:A387"/>
    <mergeCell ref="B383:B387"/>
    <mergeCell ref="C383:C387"/>
    <mergeCell ref="D383:D387"/>
    <mergeCell ref="E383:E387"/>
    <mergeCell ref="Q383:Q387"/>
    <mergeCell ref="A404:A413"/>
    <mergeCell ref="B404:B408"/>
    <mergeCell ref="C404:C413"/>
    <mergeCell ref="D404:D408"/>
    <mergeCell ref="E404:E408"/>
    <mergeCell ref="Q404:Q408"/>
    <mergeCell ref="B409:B413"/>
    <mergeCell ref="D409:D413"/>
    <mergeCell ref="A321:A323"/>
    <mergeCell ref="B321:B323"/>
    <mergeCell ref="C321:C323"/>
    <mergeCell ref="D321:D323"/>
    <mergeCell ref="E321:E323"/>
    <mergeCell ref="Q321:Q323"/>
    <mergeCell ref="A339:A341"/>
    <mergeCell ref="A327:A329"/>
    <mergeCell ref="B327:B329"/>
    <mergeCell ref="C327:C329"/>
    <mergeCell ref="D327:D329"/>
    <mergeCell ref="E327:E329"/>
    <mergeCell ref="Q327:Q329"/>
    <mergeCell ref="A324:A326"/>
    <mergeCell ref="B324:B326"/>
    <mergeCell ref="C324:C326"/>
    <mergeCell ref="D324:D326"/>
    <mergeCell ref="E324:E326"/>
    <mergeCell ref="Q324:Q326"/>
    <mergeCell ref="A333:A335"/>
    <mergeCell ref="B333:B335"/>
    <mergeCell ref="C333:C335"/>
    <mergeCell ref="D333:D335"/>
    <mergeCell ref="E333:E335"/>
    <mergeCell ref="Q333:Q335"/>
    <mergeCell ref="A330:A332"/>
    <mergeCell ref="B330:B332"/>
    <mergeCell ref="C330:C332"/>
    <mergeCell ref="D330:D332"/>
    <mergeCell ref="E330:E332"/>
    <mergeCell ref="Q330:Q332"/>
    <mergeCell ref="F333:F335"/>
    <mergeCell ref="A300:A302"/>
    <mergeCell ref="B300:B302"/>
    <mergeCell ref="C300:C302"/>
    <mergeCell ref="D300:D302"/>
    <mergeCell ref="E300:E302"/>
    <mergeCell ref="Q300:Q302"/>
    <mergeCell ref="A303:A305"/>
    <mergeCell ref="B303:B305"/>
    <mergeCell ref="C303:C305"/>
    <mergeCell ref="D303:D305"/>
    <mergeCell ref="E303:E305"/>
    <mergeCell ref="Q303:Q305"/>
    <mergeCell ref="N300:N302"/>
    <mergeCell ref="N303:N305"/>
    <mergeCell ref="F300:F302"/>
    <mergeCell ref="G300:G302"/>
    <mergeCell ref="F303:F305"/>
    <mergeCell ref="G303:G305"/>
    <mergeCell ref="A294:A296"/>
    <mergeCell ref="B294:B296"/>
    <mergeCell ref="C294:C296"/>
    <mergeCell ref="D294:D296"/>
    <mergeCell ref="E294:E296"/>
    <mergeCell ref="Q294:Q296"/>
    <mergeCell ref="A297:A299"/>
    <mergeCell ref="B297:B299"/>
    <mergeCell ref="C297:C299"/>
    <mergeCell ref="D297:D299"/>
    <mergeCell ref="E297:E299"/>
    <mergeCell ref="Q297:Q299"/>
    <mergeCell ref="N294:N296"/>
    <mergeCell ref="N297:N299"/>
    <mergeCell ref="F294:F296"/>
    <mergeCell ref="G294:G296"/>
    <mergeCell ref="F297:F299"/>
    <mergeCell ref="G297:G299"/>
    <mergeCell ref="A5:A11"/>
    <mergeCell ref="B5:B11"/>
    <mergeCell ref="C5:C11"/>
    <mergeCell ref="D5:D11"/>
    <mergeCell ref="E5:E11"/>
    <mergeCell ref="A2:Q2"/>
    <mergeCell ref="A3:A4"/>
    <mergeCell ref="B3:B4"/>
    <mergeCell ref="C3:C4"/>
    <mergeCell ref="D3:E3"/>
    <mergeCell ref="H3:H4"/>
    <mergeCell ref="I3:I4"/>
    <mergeCell ref="N3:N4"/>
    <mergeCell ref="Q3:Q4"/>
    <mergeCell ref="F3:G3"/>
    <mergeCell ref="O3:O4"/>
    <mergeCell ref="P3:P4"/>
    <mergeCell ref="F5:F11"/>
    <mergeCell ref="G5:G11"/>
    <mergeCell ref="A17:A22"/>
    <mergeCell ref="B17:B22"/>
    <mergeCell ref="C17:C22"/>
    <mergeCell ref="D17:D22"/>
    <mergeCell ref="E17:E22"/>
    <mergeCell ref="Q17:Q22"/>
    <mergeCell ref="A12:A13"/>
    <mergeCell ref="B12:B13"/>
    <mergeCell ref="C12:C13"/>
    <mergeCell ref="D12:D13"/>
    <mergeCell ref="E12:E13"/>
    <mergeCell ref="Q12:Q13"/>
    <mergeCell ref="F17:F22"/>
    <mergeCell ref="G17:G22"/>
    <mergeCell ref="F12:F13"/>
    <mergeCell ref="G12:G13"/>
    <mergeCell ref="A58:A61"/>
    <mergeCell ref="B58:B61"/>
    <mergeCell ref="C58:C61"/>
    <mergeCell ref="D58:D61"/>
    <mergeCell ref="E58:E61"/>
    <mergeCell ref="Q58:Q61"/>
    <mergeCell ref="C44:C45"/>
    <mergeCell ref="Q50:Q52"/>
    <mergeCell ref="A54:A55"/>
    <mergeCell ref="B54:B55"/>
    <mergeCell ref="C54:C55"/>
    <mergeCell ref="D54:D55"/>
    <mergeCell ref="E54:E55"/>
    <mergeCell ref="Q54:Q55"/>
    <mergeCell ref="A65:A66"/>
    <mergeCell ref="B65:B66"/>
    <mergeCell ref="C65:C66"/>
    <mergeCell ref="D65:D66"/>
    <mergeCell ref="E65:E66"/>
    <mergeCell ref="Q65:Q66"/>
    <mergeCell ref="A62:A64"/>
    <mergeCell ref="B62:B64"/>
    <mergeCell ref="C62:C64"/>
    <mergeCell ref="D62:D64"/>
    <mergeCell ref="E62:E64"/>
    <mergeCell ref="H62:H64"/>
    <mergeCell ref="A72:A74"/>
    <mergeCell ref="B72:B74"/>
    <mergeCell ref="C72:C74"/>
    <mergeCell ref="D72:D74"/>
    <mergeCell ref="E72:E74"/>
    <mergeCell ref="Q72:Q74"/>
    <mergeCell ref="A67:A69"/>
    <mergeCell ref="B67:B69"/>
    <mergeCell ref="C67:C69"/>
    <mergeCell ref="D67:D69"/>
    <mergeCell ref="E67:E69"/>
    <mergeCell ref="Q67:Q69"/>
    <mergeCell ref="F67:F69"/>
    <mergeCell ref="G67:G69"/>
    <mergeCell ref="F72:F74"/>
    <mergeCell ref="G72:G74"/>
    <mergeCell ref="A84:A86"/>
    <mergeCell ref="B84:B86"/>
    <mergeCell ref="C84:C86"/>
    <mergeCell ref="D84:D86"/>
    <mergeCell ref="E84:E86"/>
    <mergeCell ref="Q84:Q86"/>
    <mergeCell ref="A81:A83"/>
    <mergeCell ref="B81:B83"/>
    <mergeCell ref="C81:C83"/>
    <mergeCell ref="D81:D83"/>
    <mergeCell ref="E81:E83"/>
    <mergeCell ref="Q81:Q83"/>
    <mergeCell ref="A102:A104"/>
    <mergeCell ref="B102:B104"/>
    <mergeCell ref="C102:C104"/>
    <mergeCell ref="D102:D104"/>
    <mergeCell ref="E102:E104"/>
    <mergeCell ref="Q102:Q104"/>
    <mergeCell ref="A99:A101"/>
    <mergeCell ref="B99:B101"/>
    <mergeCell ref="C99:C101"/>
    <mergeCell ref="D99:D101"/>
    <mergeCell ref="E99:E101"/>
    <mergeCell ref="Q99:Q101"/>
    <mergeCell ref="N102:N104"/>
    <mergeCell ref="C90:C92"/>
    <mergeCell ref="D90:D92"/>
    <mergeCell ref="E90:E92"/>
    <mergeCell ref="Q90:Q92"/>
    <mergeCell ref="G90:G92"/>
    <mergeCell ref="F93:F95"/>
    <mergeCell ref="G93:G95"/>
    <mergeCell ref="A108:A110"/>
    <mergeCell ref="B108:B110"/>
    <mergeCell ref="C108:C110"/>
    <mergeCell ref="D108:D110"/>
    <mergeCell ref="E108:E110"/>
    <mergeCell ref="Q108:Q110"/>
    <mergeCell ref="A105:A107"/>
    <mergeCell ref="B105:B107"/>
    <mergeCell ref="C105:C107"/>
    <mergeCell ref="D105:D107"/>
    <mergeCell ref="E105:E107"/>
    <mergeCell ref="Q105:Q107"/>
    <mergeCell ref="N105:N107"/>
    <mergeCell ref="N108:N110"/>
    <mergeCell ref="A114:A116"/>
    <mergeCell ref="B114:B116"/>
    <mergeCell ref="C114:C116"/>
    <mergeCell ref="D114:D116"/>
    <mergeCell ref="E114:E116"/>
    <mergeCell ref="Q114:Q116"/>
    <mergeCell ref="A111:A113"/>
    <mergeCell ref="B111:B113"/>
    <mergeCell ref="C111:C113"/>
    <mergeCell ref="D111:D113"/>
    <mergeCell ref="E111:E113"/>
    <mergeCell ref="Q111:Q113"/>
    <mergeCell ref="N111:N113"/>
    <mergeCell ref="N114:N116"/>
    <mergeCell ref="F114:F116"/>
    <mergeCell ref="G114:G116"/>
    <mergeCell ref="F108:F110"/>
    <mergeCell ref="G108:G110"/>
    <mergeCell ref="A126:A128"/>
    <mergeCell ref="B126:B128"/>
    <mergeCell ref="C126:C128"/>
    <mergeCell ref="D126:D128"/>
    <mergeCell ref="E126:E128"/>
    <mergeCell ref="Q126:Q128"/>
    <mergeCell ref="A117:A119"/>
    <mergeCell ref="B117:B119"/>
    <mergeCell ref="C117:C119"/>
    <mergeCell ref="D117:D119"/>
    <mergeCell ref="E117:E119"/>
    <mergeCell ref="Q117:Q119"/>
    <mergeCell ref="A120:A122"/>
    <mergeCell ref="B120:B122"/>
    <mergeCell ref="C120:C122"/>
    <mergeCell ref="D120:D122"/>
    <mergeCell ref="E120:E122"/>
    <mergeCell ref="Q120:Q122"/>
    <mergeCell ref="A123:A125"/>
    <mergeCell ref="B123:B125"/>
    <mergeCell ref="C123:C125"/>
    <mergeCell ref="D123:D125"/>
    <mergeCell ref="E123:E125"/>
    <mergeCell ref="Q123:Q125"/>
    <mergeCell ref="N117:N119"/>
    <mergeCell ref="N120:N122"/>
    <mergeCell ref="N123:N125"/>
    <mergeCell ref="N126:N128"/>
    <mergeCell ref="A138:A140"/>
    <mergeCell ref="B138:B140"/>
    <mergeCell ref="C138:C140"/>
    <mergeCell ref="D138:D140"/>
    <mergeCell ref="E138:E140"/>
    <mergeCell ref="Q138:Q140"/>
    <mergeCell ref="A129:A131"/>
    <mergeCell ref="B129:B131"/>
    <mergeCell ref="C129:C131"/>
    <mergeCell ref="D129:D131"/>
    <mergeCell ref="E129:E131"/>
    <mergeCell ref="Q129:Q131"/>
    <mergeCell ref="A132:A134"/>
    <mergeCell ref="B132:B134"/>
    <mergeCell ref="C132:C134"/>
    <mergeCell ref="D132:D134"/>
    <mergeCell ref="E132:E134"/>
    <mergeCell ref="Q132:Q134"/>
    <mergeCell ref="A135:A137"/>
    <mergeCell ref="B135:B137"/>
    <mergeCell ref="C135:C137"/>
    <mergeCell ref="D135:D137"/>
    <mergeCell ref="E135:E137"/>
    <mergeCell ref="Q135:Q137"/>
    <mergeCell ref="G135:G137"/>
    <mergeCell ref="F138:F140"/>
    <mergeCell ref="G138:G140"/>
    <mergeCell ref="F132:F134"/>
    <mergeCell ref="G132:G134"/>
    <mergeCell ref="F135:F137"/>
    <mergeCell ref="F129:F131"/>
    <mergeCell ref="G129:G131"/>
    <mergeCell ref="A147:A149"/>
    <mergeCell ref="B147:B149"/>
    <mergeCell ref="C147:C149"/>
    <mergeCell ref="D147:D149"/>
    <mergeCell ref="E147:E149"/>
    <mergeCell ref="Q147:Q149"/>
    <mergeCell ref="A141:A143"/>
    <mergeCell ref="B141:B143"/>
    <mergeCell ref="C141:C143"/>
    <mergeCell ref="D141:D143"/>
    <mergeCell ref="E141:E143"/>
    <mergeCell ref="Q141:Q143"/>
    <mergeCell ref="A144:A146"/>
    <mergeCell ref="B144:B146"/>
    <mergeCell ref="C144:C146"/>
    <mergeCell ref="D144:D146"/>
    <mergeCell ref="E144:E146"/>
    <mergeCell ref="Q144:Q146"/>
    <mergeCell ref="N144:N146"/>
    <mergeCell ref="N147:N149"/>
    <mergeCell ref="F147:F149"/>
    <mergeCell ref="G147:G149"/>
    <mergeCell ref="A177:A179"/>
    <mergeCell ref="B177:B179"/>
    <mergeCell ref="C177:C179"/>
    <mergeCell ref="D177:D179"/>
    <mergeCell ref="E177:E179"/>
    <mergeCell ref="Q177:Q179"/>
    <mergeCell ref="A171:A173"/>
    <mergeCell ref="B171:B173"/>
    <mergeCell ref="C171:C173"/>
    <mergeCell ref="D171:D173"/>
    <mergeCell ref="E171:E173"/>
    <mergeCell ref="Q171:Q173"/>
    <mergeCell ref="A174:A176"/>
    <mergeCell ref="B174:B176"/>
    <mergeCell ref="C174:C176"/>
    <mergeCell ref="D174:D176"/>
    <mergeCell ref="E174:E176"/>
    <mergeCell ref="Q174:Q176"/>
    <mergeCell ref="N171:N173"/>
    <mergeCell ref="N174:N176"/>
    <mergeCell ref="N177:N179"/>
    <mergeCell ref="G171:G173"/>
    <mergeCell ref="F174:F176"/>
    <mergeCell ref="G174:G176"/>
    <mergeCell ref="F177:F179"/>
    <mergeCell ref="G177:G179"/>
    <mergeCell ref="F171:F173"/>
    <mergeCell ref="A186:A188"/>
    <mergeCell ref="B186:B188"/>
    <mergeCell ref="C186:C188"/>
    <mergeCell ref="D186:D188"/>
    <mergeCell ref="E186:E188"/>
    <mergeCell ref="Q186:Q188"/>
    <mergeCell ref="A189:A191"/>
    <mergeCell ref="B189:B191"/>
    <mergeCell ref="C189:C191"/>
    <mergeCell ref="D189:D191"/>
    <mergeCell ref="E189:E191"/>
    <mergeCell ref="Q189:Q191"/>
    <mergeCell ref="N186:N188"/>
    <mergeCell ref="N189:N191"/>
    <mergeCell ref="F186:F188"/>
    <mergeCell ref="G186:G188"/>
    <mergeCell ref="F189:F191"/>
    <mergeCell ref="G189:G191"/>
    <mergeCell ref="C192:C194"/>
    <mergeCell ref="D192:D194"/>
    <mergeCell ref="E192:E194"/>
    <mergeCell ref="Q192:Q194"/>
    <mergeCell ref="A195:A197"/>
    <mergeCell ref="B195:B197"/>
    <mergeCell ref="C195:C197"/>
    <mergeCell ref="D195:D197"/>
    <mergeCell ref="E195:E197"/>
    <mergeCell ref="Q195:Q197"/>
    <mergeCell ref="A198:A200"/>
    <mergeCell ref="B198:B200"/>
    <mergeCell ref="C198:C200"/>
    <mergeCell ref="D198:D200"/>
    <mergeCell ref="E198:E200"/>
    <mergeCell ref="Q198:Q200"/>
    <mergeCell ref="N192:N194"/>
    <mergeCell ref="N195:N197"/>
    <mergeCell ref="N198:N200"/>
    <mergeCell ref="A204:A206"/>
    <mergeCell ref="B204:B206"/>
    <mergeCell ref="C204:C206"/>
    <mergeCell ref="D204:D206"/>
    <mergeCell ref="E204:E206"/>
    <mergeCell ref="Q204:Q206"/>
    <mergeCell ref="A213:A215"/>
    <mergeCell ref="B213:B215"/>
    <mergeCell ref="C213:C215"/>
    <mergeCell ref="D213:D215"/>
    <mergeCell ref="E213:E215"/>
    <mergeCell ref="Q213:Q215"/>
    <mergeCell ref="A207:A209"/>
    <mergeCell ref="B207:B209"/>
    <mergeCell ref="C207:C209"/>
    <mergeCell ref="D207:D209"/>
    <mergeCell ref="E207:E209"/>
    <mergeCell ref="N204:N206"/>
    <mergeCell ref="N207:N209"/>
    <mergeCell ref="N210:N212"/>
    <mergeCell ref="N213:N215"/>
    <mergeCell ref="Q210:Q212"/>
    <mergeCell ref="A249:A251"/>
    <mergeCell ref="B249:B251"/>
    <mergeCell ref="C249:C251"/>
    <mergeCell ref="D249:D251"/>
    <mergeCell ref="E249:E251"/>
    <mergeCell ref="Q249:Q251"/>
    <mergeCell ref="A246:A248"/>
    <mergeCell ref="B246:B248"/>
    <mergeCell ref="C246:C248"/>
    <mergeCell ref="D246:D248"/>
    <mergeCell ref="E246:E248"/>
    <mergeCell ref="Q246:Q248"/>
    <mergeCell ref="N249:N251"/>
    <mergeCell ref="A222:A224"/>
    <mergeCell ref="B222:B224"/>
    <mergeCell ref="C222:C224"/>
    <mergeCell ref="D222:D224"/>
    <mergeCell ref="E222:E224"/>
    <mergeCell ref="Q222:Q224"/>
    <mergeCell ref="A237:A239"/>
    <mergeCell ref="B237:B239"/>
    <mergeCell ref="C237:C239"/>
    <mergeCell ref="D237:D239"/>
    <mergeCell ref="E237:E239"/>
    <mergeCell ref="Q237:Q239"/>
    <mergeCell ref="A234:A236"/>
    <mergeCell ref="B234:B236"/>
    <mergeCell ref="C234:C236"/>
    <mergeCell ref="D234:D236"/>
    <mergeCell ref="E234:E236"/>
    <mergeCell ref="Q234:Q236"/>
    <mergeCell ref="F237:F239"/>
    <mergeCell ref="C252:C254"/>
    <mergeCell ref="D252:D254"/>
    <mergeCell ref="E252:E254"/>
    <mergeCell ref="Q252:Q254"/>
    <mergeCell ref="N252:N254"/>
    <mergeCell ref="N255:N257"/>
    <mergeCell ref="A273:A275"/>
    <mergeCell ref="B273:B275"/>
    <mergeCell ref="C273:C275"/>
    <mergeCell ref="D273:D275"/>
    <mergeCell ref="E273:E275"/>
    <mergeCell ref="Q273:Q275"/>
    <mergeCell ref="A264:A266"/>
    <mergeCell ref="B264:B266"/>
    <mergeCell ref="C264:C266"/>
    <mergeCell ref="D264:D266"/>
    <mergeCell ref="E264:E266"/>
    <mergeCell ref="Q264:Q266"/>
    <mergeCell ref="A270:A272"/>
    <mergeCell ref="B270:B272"/>
    <mergeCell ref="C270:C272"/>
    <mergeCell ref="D270:D272"/>
    <mergeCell ref="E270:E272"/>
    <mergeCell ref="Q270:Q272"/>
    <mergeCell ref="N267:N269"/>
    <mergeCell ref="N270:N272"/>
    <mergeCell ref="F255:F257"/>
    <mergeCell ref="G255:G257"/>
    <mergeCell ref="F258:F260"/>
    <mergeCell ref="G258:G260"/>
    <mergeCell ref="A261:A263"/>
    <mergeCell ref="B261:B263"/>
    <mergeCell ref="A285:A287"/>
    <mergeCell ref="B285:B287"/>
    <mergeCell ref="C285:C287"/>
    <mergeCell ref="D285:D287"/>
    <mergeCell ref="E285:E287"/>
    <mergeCell ref="Q285:Q287"/>
    <mergeCell ref="A282:A284"/>
    <mergeCell ref="B282:B284"/>
    <mergeCell ref="C282:C284"/>
    <mergeCell ref="D282:D284"/>
    <mergeCell ref="E282:E284"/>
    <mergeCell ref="Q282:Q284"/>
    <mergeCell ref="N285:N287"/>
    <mergeCell ref="F282:F284"/>
    <mergeCell ref="G282:G284"/>
    <mergeCell ref="F285:F287"/>
    <mergeCell ref="G285:G287"/>
    <mergeCell ref="A276:A278"/>
    <mergeCell ref="B276:B278"/>
    <mergeCell ref="C276:C278"/>
    <mergeCell ref="D276:D278"/>
    <mergeCell ref="E276:E278"/>
    <mergeCell ref="Q276:Q278"/>
    <mergeCell ref="A279:A281"/>
    <mergeCell ref="B279:B281"/>
    <mergeCell ref="C279:C281"/>
    <mergeCell ref="D279:D281"/>
    <mergeCell ref="E279:E281"/>
    <mergeCell ref="A291:A293"/>
    <mergeCell ref="B291:B293"/>
    <mergeCell ref="C291:C293"/>
    <mergeCell ref="D291:D293"/>
    <mergeCell ref="E291:E293"/>
    <mergeCell ref="Q291:Q293"/>
    <mergeCell ref="A288:A290"/>
    <mergeCell ref="B288:B290"/>
    <mergeCell ref="C288:C290"/>
    <mergeCell ref="D288:D290"/>
    <mergeCell ref="E288:E290"/>
    <mergeCell ref="Q288:Q290"/>
    <mergeCell ref="N288:N290"/>
    <mergeCell ref="N291:N293"/>
    <mergeCell ref="F291:F293"/>
    <mergeCell ref="G291:G293"/>
    <mergeCell ref="F288:F290"/>
    <mergeCell ref="G288:G290"/>
    <mergeCell ref="Q279:Q281"/>
    <mergeCell ref="F276:F278"/>
    <mergeCell ref="G276:G278"/>
    <mergeCell ref="A306:A308"/>
    <mergeCell ref="B306:B308"/>
    <mergeCell ref="C306:C308"/>
    <mergeCell ref="D306:D308"/>
    <mergeCell ref="E306:E308"/>
    <mergeCell ref="Q306:Q308"/>
    <mergeCell ref="N306:N308"/>
    <mergeCell ref="N309:N311"/>
    <mergeCell ref="A309:A311"/>
    <mergeCell ref="B309:B311"/>
    <mergeCell ref="C309:C311"/>
    <mergeCell ref="D309:D311"/>
    <mergeCell ref="E309:E311"/>
    <mergeCell ref="F306:F308"/>
    <mergeCell ref="G306:G308"/>
    <mergeCell ref="F309:F311"/>
    <mergeCell ref="G309:G311"/>
    <mergeCell ref="A318:A320"/>
    <mergeCell ref="B318:B320"/>
    <mergeCell ref="C318:C320"/>
    <mergeCell ref="D318:D320"/>
    <mergeCell ref="E318:E320"/>
    <mergeCell ref="Q318:Q320"/>
    <mergeCell ref="A312:A314"/>
    <mergeCell ref="B312:B314"/>
    <mergeCell ref="C312:C314"/>
    <mergeCell ref="D312:D314"/>
    <mergeCell ref="E312:E314"/>
    <mergeCell ref="Q312:Q314"/>
    <mergeCell ref="N312:N314"/>
    <mergeCell ref="N318:N320"/>
    <mergeCell ref="A315:A317"/>
    <mergeCell ref="B315:B317"/>
    <mergeCell ref="C315:C317"/>
    <mergeCell ref="D315:D317"/>
    <mergeCell ref="E315:E317"/>
    <mergeCell ref="N315:N317"/>
    <mergeCell ref="Q315:Q317"/>
    <mergeCell ref="A342:A344"/>
    <mergeCell ref="B342:B344"/>
    <mergeCell ref="C342:C344"/>
    <mergeCell ref="D342:D344"/>
    <mergeCell ref="E342:E344"/>
    <mergeCell ref="Q342:Q344"/>
    <mergeCell ref="A336:A338"/>
    <mergeCell ref="B336:B338"/>
    <mergeCell ref="C336:C338"/>
    <mergeCell ref="D336:D338"/>
    <mergeCell ref="E336:E338"/>
    <mergeCell ref="Q336:Q338"/>
    <mergeCell ref="F342:F344"/>
    <mergeCell ref="G342:G344"/>
    <mergeCell ref="F339:F341"/>
    <mergeCell ref="G339:G341"/>
    <mergeCell ref="F336:F338"/>
    <mergeCell ref="G336:G338"/>
    <mergeCell ref="B339:B341"/>
    <mergeCell ref="C339:C341"/>
    <mergeCell ref="D339:D341"/>
    <mergeCell ref="E339:E341"/>
    <mergeCell ref="Q339:Q341"/>
    <mergeCell ref="A348:A350"/>
    <mergeCell ref="B348:B350"/>
    <mergeCell ref="C348:C350"/>
    <mergeCell ref="D348:D350"/>
    <mergeCell ref="E348:E350"/>
    <mergeCell ref="Q348:Q350"/>
    <mergeCell ref="A345:A347"/>
    <mergeCell ref="B345:B347"/>
    <mergeCell ref="C345:C347"/>
    <mergeCell ref="D345:D347"/>
    <mergeCell ref="E345:E347"/>
    <mergeCell ref="Q345:Q347"/>
    <mergeCell ref="N348:N350"/>
    <mergeCell ref="F348:F350"/>
    <mergeCell ref="G348:G350"/>
    <mergeCell ref="F345:F347"/>
    <mergeCell ref="G345:G347"/>
    <mergeCell ref="A354:A356"/>
    <mergeCell ref="B354:B356"/>
    <mergeCell ref="C354:C356"/>
    <mergeCell ref="D354:D356"/>
    <mergeCell ref="E354:E356"/>
    <mergeCell ref="Q354:Q356"/>
    <mergeCell ref="A351:A353"/>
    <mergeCell ref="B351:B353"/>
    <mergeCell ref="C351:C353"/>
    <mergeCell ref="D351:D353"/>
    <mergeCell ref="E351:E353"/>
    <mergeCell ref="Q351:Q353"/>
    <mergeCell ref="N351:N353"/>
    <mergeCell ref="N354:N356"/>
    <mergeCell ref="F354:F356"/>
    <mergeCell ref="G354:G356"/>
    <mergeCell ref="F351:F353"/>
    <mergeCell ref="G351:G353"/>
    <mergeCell ref="A360:A362"/>
    <mergeCell ref="B360:B362"/>
    <mergeCell ref="C360:C362"/>
    <mergeCell ref="D360:D362"/>
    <mergeCell ref="E360:E362"/>
    <mergeCell ref="Q360:Q362"/>
    <mergeCell ref="A357:A359"/>
    <mergeCell ref="B357:B359"/>
    <mergeCell ref="C357:C359"/>
    <mergeCell ref="D357:D359"/>
    <mergeCell ref="E357:E359"/>
    <mergeCell ref="Q357:Q359"/>
    <mergeCell ref="N357:N359"/>
    <mergeCell ref="N360:N362"/>
    <mergeCell ref="F360:F362"/>
    <mergeCell ref="G360:G362"/>
    <mergeCell ref="F357:F359"/>
    <mergeCell ref="G357:G359"/>
    <mergeCell ref="A363:A365"/>
    <mergeCell ref="B363:B365"/>
    <mergeCell ref="C363:C365"/>
    <mergeCell ref="D363:D365"/>
    <mergeCell ref="E363:E365"/>
    <mergeCell ref="Q363:Q365"/>
    <mergeCell ref="N363:N365"/>
    <mergeCell ref="A394:A403"/>
    <mergeCell ref="B394:B398"/>
    <mergeCell ref="C394:C403"/>
    <mergeCell ref="D394:D398"/>
    <mergeCell ref="E394:E398"/>
    <mergeCell ref="Q394:Q398"/>
    <mergeCell ref="B399:B403"/>
    <mergeCell ref="D399:D403"/>
    <mergeCell ref="E399:E403"/>
    <mergeCell ref="Q399:Q403"/>
    <mergeCell ref="A375:A377"/>
    <mergeCell ref="B375:B377"/>
    <mergeCell ref="C375:C377"/>
    <mergeCell ref="D375:D377"/>
    <mergeCell ref="E375:E377"/>
    <mergeCell ref="N375:N377"/>
    <mergeCell ref="Q375:Q377"/>
    <mergeCell ref="A372:A374"/>
    <mergeCell ref="B372:B374"/>
    <mergeCell ref="C372:C374"/>
    <mergeCell ref="D372:D374"/>
    <mergeCell ref="E372:E374"/>
    <mergeCell ref="N372:N374"/>
    <mergeCell ref="Q372:Q374"/>
    <mergeCell ref="A366:A368"/>
    <mergeCell ref="E409:E413"/>
    <mergeCell ref="Q409:Q413"/>
    <mergeCell ref="A414:A423"/>
    <mergeCell ref="B414:B418"/>
    <mergeCell ref="C414:C423"/>
    <mergeCell ref="D414:D418"/>
    <mergeCell ref="E414:E418"/>
    <mergeCell ref="Q414:Q418"/>
    <mergeCell ref="B419:B423"/>
    <mergeCell ref="D419:D423"/>
    <mergeCell ref="E419:E423"/>
    <mergeCell ref="Q419:Q423"/>
    <mergeCell ref="F419:F423"/>
    <mergeCell ref="G419:G423"/>
    <mergeCell ref="A424:A433"/>
    <mergeCell ref="B424:B428"/>
    <mergeCell ref="C424:C433"/>
    <mergeCell ref="D424:D428"/>
    <mergeCell ref="E424:E428"/>
    <mergeCell ref="Q424:Q428"/>
    <mergeCell ref="B429:B433"/>
    <mergeCell ref="D429:D433"/>
    <mergeCell ref="E429:E433"/>
    <mergeCell ref="Q429:Q433"/>
    <mergeCell ref="F429:F433"/>
    <mergeCell ref="G429:G433"/>
    <mergeCell ref="F424:F428"/>
    <mergeCell ref="G424:G428"/>
    <mergeCell ref="F409:F413"/>
    <mergeCell ref="G409:G413"/>
    <mergeCell ref="A434:A443"/>
    <mergeCell ref="B434:B438"/>
    <mergeCell ref="C434:C443"/>
    <mergeCell ref="D434:D438"/>
    <mergeCell ref="E434:E438"/>
    <mergeCell ref="Q434:Q438"/>
    <mergeCell ref="B439:B443"/>
    <mergeCell ref="D439:D443"/>
    <mergeCell ref="E439:E443"/>
    <mergeCell ref="Q439:Q443"/>
    <mergeCell ref="F439:F443"/>
    <mergeCell ref="G439:G443"/>
    <mergeCell ref="F434:F438"/>
    <mergeCell ref="G434:G438"/>
    <mergeCell ref="A444:A453"/>
    <mergeCell ref="B444:B448"/>
    <mergeCell ref="C444:C453"/>
    <mergeCell ref="D444:D448"/>
    <mergeCell ref="E444:E448"/>
    <mergeCell ref="Q444:Q448"/>
    <mergeCell ref="B449:B453"/>
    <mergeCell ref="D449:D453"/>
    <mergeCell ref="E449:E453"/>
    <mergeCell ref="Q449:Q453"/>
    <mergeCell ref="F449:F453"/>
    <mergeCell ref="G449:G453"/>
    <mergeCell ref="F444:F448"/>
    <mergeCell ref="G444:G448"/>
    <mergeCell ref="B464:B468"/>
    <mergeCell ref="D464:D468"/>
    <mergeCell ref="E464:E468"/>
    <mergeCell ref="Q464:Q468"/>
    <mergeCell ref="F464:F468"/>
    <mergeCell ref="G464:G468"/>
    <mergeCell ref="F459:F463"/>
    <mergeCell ref="G459:G463"/>
    <mergeCell ref="F454:F458"/>
    <mergeCell ref="G454:G458"/>
    <mergeCell ref="B469:B473"/>
    <mergeCell ref="D469:D473"/>
    <mergeCell ref="E469:E473"/>
    <mergeCell ref="Q469:Q473"/>
    <mergeCell ref="A454:A463"/>
    <mergeCell ref="B454:B458"/>
    <mergeCell ref="C454:C463"/>
    <mergeCell ref="D454:D458"/>
    <mergeCell ref="E454:E458"/>
    <mergeCell ref="Q454:Q458"/>
    <mergeCell ref="B459:B463"/>
    <mergeCell ref="D459:D463"/>
    <mergeCell ref="E459:E463"/>
    <mergeCell ref="Q459:Q463"/>
    <mergeCell ref="B484:B488"/>
    <mergeCell ref="D484:D488"/>
    <mergeCell ref="E484:E488"/>
    <mergeCell ref="Q484:Q488"/>
    <mergeCell ref="F474:F478"/>
    <mergeCell ref="G474:G478"/>
    <mergeCell ref="F469:F473"/>
    <mergeCell ref="G469:G473"/>
    <mergeCell ref="B489:B493"/>
    <mergeCell ref="D489:D493"/>
    <mergeCell ref="E489:E493"/>
    <mergeCell ref="Q489:Q493"/>
    <mergeCell ref="A474:A483"/>
    <mergeCell ref="B474:B478"/>
    <mergeCell ref="C474:C483"/>
    <mergeCell ref="D474:D478"/>
    <mergeCell ref="E474:E478"/>
    <mergeCell ref="Q474:Q478"/>
    <mergeCell ref="B479:B483"/>
    <mergeCell ref="D479:D483"/>
    <mergeCell ref="E479:E483"/>
    <mergeCell ref="Q479:Q483"/>
    <mergeCell ref="F489:F493"/>
    <mergeCell ref="G489:G493"/>
    <mergeCell ref="F484:F488"/>
    <mergeCell ref="G484:G488"/>
    <mergeCell ref="F479:F483"/>
    <mergeCell ref="G479:G483"/>
    <mergeCell ref="A494:A503"/>
    <mergeCell ref="B494:B498"/>
    <mergeCell ref="C494:C503"/>
    <mergeCell ref="D494:D498"/>
    <mergeCell ref="E494:E498"/>
    <mergeCell ref="Q494:Q498"/>
    <mergeCell ref="B499:B503"/>
    <mergeCell ref="D499:D503"/>
    <mergeCell ref="E499:E503"/>
    <mergeCell ref="Q499:Q503"/>
    <mergeCell ref="A504:A513"/>
    <mergeCell ref="B504:B508"/>
    <mergeCell ref="C504:C513"/>
    <mergeCell ref="D504:D508"/>
    <mergeCell ref="E504:E508"/>
    <mergeCell ref="Q504:Q508"/>
    <mergeCell ref="B509:B513"/>
    <mergeCell ref="D509:D513"/>
    <mergeCell ref="E509:E513"/>
    <mergeCell ref="Q509:Q513"/>
    <mergeCell ref="F509:F513"/>
    <mergeCell ref="G509:G513"/>
    <mergeCell ref="F504:F508"/>
    <mergeCell ref="G504:G508"/>
    <mergeCell ref="A522:A524"/>
    <mergeCell ref="B522:B524"/>
    <mergeCell ref="C522:C524"/>
    <mergeCell ref="D522:D524"/>
    <mergeCell ref="E522:E524"/>
    <mergeCell ref="Q522:Q524"/>
    <mergeCell ref="Q514:Q517"/>
    <mergeCell ref="A519:A521"/>
    <mergeCell ref="B519:B521"/>
    <mergeCell ref="C519:C521"/>
    <mergeCell ref="D519:D521"/>
    <mergeCell ref="E519:E521"/>
    <mergeCell ref="Q519:Q521"/>
    <mergeCell ref="F522:F524"/>
    <mergeCell ref="G522:G524"/>
    <mergeCell ref="F519:F521"/>
    <mergeCell ref="G519:G521"/>
    <mergeCell ref="F514:F518"/>
    <mergeCell ref="A540:A542"/>
    <mergeCell ref="B540:B542"/>
    <mergeCell ref="D540:D542"/>
    <mergeCell ref="E540:E542"/>
    <mergeCell ref="Q540:Q542"/>
    <mergeCell ref="A535:A539"/>
    <mergeCell ref="B535:B539"/>
    <mergeCell ref="C535:C539"/>
    <mergeCell ref="D535:D539"/>
    <mergeCell ref="E535:E539"/>
    <mergeCell ref="Q535:Q539"/>
    <mergeCell ref="F540:F542"/>
    <mergeCell ref="G540:G542"/>
    <mergeCell ref="F535:F539"/>
    <mergeCell ref="G535:G539"/>
    <mergeCell ref="C571:C586"/>
    <mergeCell ref="A568:A570"/>
    <mergeCell ref="B568:B570"/>
    <mergeCell ref="C568:C570"/>
    <mergeCell ref="D568:D570"/>
    <mergeCell ref="E568:E570"/>
    <mergeCell ref="Q568:Q570"/>
    <mergeCell ref="F568:F570"/>
    <mergeCell ref="G568:G570"/>
    <mergeCell ref="C540:C550"/>
    <mergeCell ref="A75:A77"/>
    <mergeCell ref="B75:B77"/>
    <mergeCell ref="C75:C77"/>
    <mergeCell ref="D75:D77"/>
    <mergeCell ref="E75:E77"/>
    <mergeCell ref="Q75:Q77"/>
    <mergeCell ref="A78:A80"/>
    <mergeCell ref="B78:B80"/>
    <mergeCell ref="C78:C80"/>
    <mergeCell ref="D78:D80"/>
    <mergeCell ref="E78:E80"/>
    <mergeCell ref="Q78:Q80"/>
    <mergeCell ref="A96:A98"/>
    <mergeCell ref="B96:B98"/>
    <mergeCell ref="C96:C98"/>
    <mergeCell ref="D96:D98"/>
    <mergeCell ref="E96:E98"/>
    <mergeCell ref="Q96:Q98"/>
    <mergeCell ref="A93:A95"/>
    <mergeCell ref="B93:B95"/>
    <mergeCell ref="C93:C95"/>
    <mergeCell ref="D93:D95"/>
    <mergeCell ref="E93:E95"/>
    <mergeCell ref="Q93:Q95"/>
    <mergeCell ref="A87:A89"/>
    <mergeCell ref="B87:B89"/>
    <mergeCell ref="C87:C89"/>
    <mergeCell ref="D87:D89"/>
    <mergeCell ref="E87:E89"/>
    <mergeCell ref="Q87:Q89"/>
    <mergeCell ref="A90:A92"/>
    <mergeCell ref="B90:B92"/>
    <mergeCell ref="A150:A152"/>
    <mergeCell ref="B150:B152"/>
    <mergeCell ref="C150:C152"/>
    <mergeCell ref="D150:D152"/>
    <mergeCell ref="E150:E152"/>
    <mergeCell ref="Q150:Q152"/>
    <mergeCell ref="A156:A158"/>
    <mergeCell ref="B156:B158"/>
    <mergeCell ref="C156:C158"/>
    <mergeCell ref="D156:D158"/>
    <mergeCell ref="E156:E158"/>
    <mergeCell ref="Q156:Q158"/>
    <mergeCell ref="N150:N152"/>
    <mergeCell ref="F150:F152"/>
    <mergeCell ref="G150:G152"/>
    <mergeCell ref="A162:A164"/>
    <mergeCell ref="B162:B164"/>
    <mergeCell ref="C162:C164"/>
    <mergeCell ref="D162:D164"/>
    <mergeCell ref="E162:E164"/>
    <mergeCell ref="Q162:Q164"/>
    <mergeCell ref="A159:A161"/>
    <mergeCell ref="B159:B161"/>
    <mergeCell ref="C159:C161"/>
    <mergeCell ref="D159:D161"/>
    <mergeCell ref="E159:E161"/>
    <mergeCell ref="Q159:Q161"/>
    <mergeCell ref="A153:A155"/>
    <mergeCell ref="B153:B155"/>
    <mergeCell ref="C153:C155"/>
    <mergeCell ref="D153:D155"/>
    <mergeCell ref="E153:E155"/>
    <mergeCell ref="D216:D218"/>
    <mergeCell ref="A168:A170"/>
    <mergeCell ref="B168:B170"/>
    <mergeCell ref="C168:C170"/>
    <mergeCell ref="D168:D170"/>
    <mergeCell ref="E168:E170"/>
    <mergeCell ref="Q168:Q170"/>
    <mergeCell ref="A165:A167"/>
    <mergeCell ref="B165:B167"/>
    <mergeCell ref="C165:C167"/>
    <mergeCell ref="D165:D167"/>
    <mergeCell ref="E165:E167"/>
    <mergeCell ref="Q165:Q167"/>
    <mergeCell ref="N162:N164"/>
    <mergeCell ref="N165:N167"/>
    <mergeCell ref="N168:N170"/>
    <mergeCell ref="F162:F164"/>
    <mergeCell ref="G162:G164"/>
    <mergeCell ref="F165:F167"/>
    <mergeCell ref="G165:G167"/>
    <mergeCell ref="F168:F170"/>
    <mergeCell ref="G168:G170"/>
    <mergeCell ref="E216:E218"/>
    <mergeCell ref="Q216:Q218"/>
    <mergeCell ref="A201:A203"/>
    <mergeCell ref="B201:B203"/>
    <mergeCell ref="C201:C203"/>
    <mergeCell ref="D201:D203"/>
    <mergeCell ref="E201:E203"/>
    <mergeCell ref="Q201:Q203"/>
    <mergeCell ref="A192:A194"/>
    <mergeCell ref="B192:B194"/>
    <mergeCell ref="B240:B242"/>
    <mergeCell ref="C240:C242"/>
    <mergeCell ref="D240:D242"/>
    <mergeCell ref="E240:E242"/>
    <mergeCell ref="Q240:Q242"/>
    <mergeCell ref="A183:A185"/>
    <mergeCell ref="B183:B185"/>
    <mergeCell ref="C183:C185"/>
    <mergeCell ref="D183:D185"/>
    <mergeCell ref="E183:E185"/>
    <mergeCell ref="Q183:Q185"/>
    <mergeCell ref="A180:A182"/>
    <mergeCell ref="B180:B182"/>
    <mergeCell ref="C180:C182"/>
    <mergeCell ref="D180:D182"/>
    <mergeCell ref="E180:E182"/>
    <mergeCell ref="Q180:Q182"/>
    <mergeCell ref="N180:N182"/>
    <mergeCell ref="N183:N185"/>
    <mergeCell ref="F180:F182"/>
    <mergeCell ref="G180:G182"/>
    <mergeCell ref="F183:F185"/>
    <mergeCell ref="G183:G185"/>
    <mergeCell ref="A219:A221"/>
    <mergeCell ref="B219:B221"/>
    <mergeCell ref="C219:C221"/>
    <mergeCell ref="D219:D221"/>
    <mergeCell ref="E219:E221"/>
    <mergeCell ref="Q219:Q221"/>
    <mergeCell ref="A216:A218"/>
    <mergeCell ref="B216:B218"/>
    <mergeCell ref="C216:C218"/>
    <mergeCell ref="D261:D263"/>
    <mergeCell ref="E261:E263"/>
    <mergeCell ref="Q261:Q263"/>
    <mergeCell ref="Q207:Q209"/>
    <mergeCell ref="A210:A212"/>
    <mergeCell ref="B210:B212"/>
    <mergeCell ref="C210:C212"/>
    <mergeCell ref="D210:D212"/>
    <mergeCell ref="E210:E212"/>
    <mergeCell ref="A255:A257"/>
    <mergeCell ref="B255:B257"/>
    <mergeCell ref="C255:C257"/>
    <mergeCell ref="D255:D257"/>
    <mergeCell ref="E255:E257"/>
    <mergeCell ref="Q255:Q257"/>
    <mergeCell ref="A252:A254"/>
    <mergeCell ref="B252:B254"/>
    <mergeCell ref="A228:A230"/>
    <mergeCell ref="B228:B230"/>
    <mergeCell ref="C228:C230"/>
    <mergeCell ref="D228:D230"/>
    <mergeCell ref="E228:E230"/>
    <mergeCell ref="Q228:Q230"/>
    <mergeCell ref="A225:A227"/>
    <mergeCell ref="B225:B227"/>
    <mergeCell ref="C225:C227"/>
    <mergeCell ref="D225:D227"/>
    <mergeCell ref="E225:E227"/>
    <mergeCell ref="Q225:Q227"/>
    <mergeCell ref="A258:A260"/>
    <mergeCell ref="B258:B260"/>
    <mergeCell ref="A240:A242"/>
    <mergeCell ref="A603:R603"/>
    <mergeCell ref="C258:C260"/>
    <mergeCell ref="D258:D260"/>
    <mergeCell ref="E258:E260"/>
    <mergeCell ref="Q258:Q260"/>
    <mergeCell ref="A231:A233"/>
    <mergeCell ref="B231:B233"/>
    <mergeCell ref="C231:C233"/>
    <mergeCell ref="D231:D233"/>
    <mergeCell ref="E231:E233"/>
    <mergeCell ref="Q231:Q233"/>
    <mergeCell ref="B366:B368"/>
    <mergeCell ref="C366:C368"/>
    <mergeCell ref="D366:D368"/>
    <mergeCell ref="E366:E368"/>
    <mergeCell ref="Q366:Q368"/>
    <mergeCell ref="N366:N368"/>
    <mergeCell ref="F366:F368"/>
    <mergeCell ref="G366:G368"/>
    <mergeCell ref="A243:A245"/>
    <mergeCell ref="B243:B245"/>
    <mergeCell ref="C243:C245"/>
    <mergeCell ref="D243:D245"/>
    <mergeCell ref="E243:E245"/>
    <mergeCell ref="Q243:Q245"/>
    <mergeCell ref="A267:A269"/>
    <mergeCell ref="B267:B269"/>
    <mergeCell ref="C267:C269"/>
    <mergeCell ref="D267:D269"/>
    <mergeCell ref="E267:E269"/>
    <mergeCell ref="Q267:Q269"/>
    <mergeCell ref="C261:C263"/>
    <mergeCell ref="R96:R98"/>
    <mergeCell ref="R99:R101"/>
    <mergeCell ref="R102:R104"/>
    <mergeCell ref="R105:R107"/>
    <mergeCell ref="R108:R110"/>
    <mergeCell ref="R111:R113"/>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R156:R158"/>
    <mergeCell ref="R159:R161"/>
    <mergeCell ref="R162:R164"/>
    <mergeCell ref="R165:R167"/>
    <mergeCell ref="R168:R170"/>
    <mergeCell ref="R171:R173"/>
    <mergeCell ref="R174:R176"/>
    <mergeCell ref="R177:R179"/>
    <mergeCell ref="R180:R182"/>
    <mergeCell ref="R183:R185"/>
    <mergeCell ref="R186:R188"/>
    <mergeCell ref="R189:R191"/>
    <mergeCell ref="R192:R194"/>
    <mergeCell ref="R195:R197"/>
    <mergeCell ref="R198:R200"/>
    <mergeCell ref="R201:R203"/>
    <mergeCell ref="R204:R206"/>
    <mergeCell ref="R207:R209"/>
    <mergeCell ref="R210:R212"/>
    <mergeCell ref="R213:R215"/>
    <mergeCell ref="R216:R218"/>
    <mergeCell ref="R219:R221"/>
    <mergeCell ref="R222:R224"/>
    <mergeCell ref="R225:R227"/>
    <mergeCell ref="R228:R230"/>
    <mergeCell ref="R231:R233"/>
    <mergeCell ref="R234:R236"/>
    <mergeCell ref="R237:R239"/>
    <mergeCell ref="R240:R242"/>
    <mergeCell ref="R243:R245"/>
    <mergeCell ref="R246:R248"/>
    <mergeCell ref="R249:R251"/>
    <mergeCell ref="R252:R254"/>
    <mergeCell ref="R255:R257"/>
    <mergeCell ref="R258:R260"/>
    <mergeCell ref="R261:R263"/>
    <mergeCell ref="R264:R266"/>
    <mergeCell ref="R267:R269"/>
    <mergeCell ref="R270:R272"/>
    <mergeCell ref="R273:R275"/>
    <mergeCell ref="R276:R278"/>
    <mergeCell ref="R279:R281"/>
    <mergeCell ref="R282:R284"/>
    <mergeCell ref="R285:R287"/>
    <mergeCell ref="R288:R290"/>
    <mergeCell ref="R291:R293"/>
    <mergeCell ref="R294:R296"/>
    <mergeCell ref="F389:F393"/>
    <mergeCell ref="G389:G393"/>
    <mergeCell ref="R297:R299"/>
    <mergeCell ref="R300:R302"/>
    <mergeCell ref="R303:R305"/>
    <mergeCell ref="R306:R308"/>
    <mergeCell ref="R309:R311"/>
    <mergeCell ref="R312:R314"/>
    <mergeCell ref="R315:R317"/>
    <mergeCell ref="R318:R320"/>
    <mergeCell ref="R321:R323"/>
    <mergeCell ref="R324:R326"/>
    <mergeCell ref="R327:R329"/>
    <mergeCell ref="R330:R332"/>
    <mergeCell ref="R333:R335"/>
    <mergeCell ref="R336:R338"/>
    <mergeCell ref="Q309:Q311"/>
    <mergeCell ref="F383:F387"/>
    <mergeCell ref="G383:G387"/>
    <mergeCell ref="F375:F377"/>
    <mergeCell ref="G375:G377"/>
    <mergeCell ref="F372:F374"/>
    <mergeCell ref="G372:G374"/>
    <mergeCell ref="F369:F371"/>
    <mergeCell ref="G369:G371"/>
    <mergeCell ref="F363:F365"/>
    <mergeCell ref="G363:G365"/>
    <mergeCell ref="R568:R570"/>
    <mergeCell ref="R414:R423"/>
    <mergeCell ref="R424:R433"/>
    <mergeCell ref="R434:R443"/>
    <mergeCell ref="R444:R453"/>
    <mergeCell ref="R454:R463"/>
    <mergeCell ref="R464:R473"/>
    <mergeCell ref="R474:R483"/>
    <mergeCell ref="R484:R493"/>
    <mergeCell ref="R504:R513"/>
    <mergeCell ref="R514:R518"/>
    <mergeCell ref="R519:R521"/>
    <mergeCell ref="R522:R524"/>
    <mergeCell ref="R535:R539"/>
    <mergeCell ref="R540:R542"/>
    <mergeCell ref="R348:R350"/>
    <mergeCell ref="R351:R353"/>
    <mergeCell ref="R354:R356"/>
    <mergeCell ref="N321:N323"/>
    <mergeCell ref="N324:N326"/>
    <mergeCell ref="N327:N329"/>
    <mergeCell ref="R357:R359"/>
    <mergeCell ref="R360:R362"/>
    <mergeCell ref="R363:R365"/>
    <mergeCell ref="R366:R368"/>
    <mergeCell ref="R369:R371"/>
    <mergeCell ref="R372:R374"/>
    <mergeCell ref="R375:R377"/>
    <mergeCell ref="R404:R413"/>
    <mergeCell ref="R383:R387"/>
    <mergeCell ref="R389:R393"/>
    <mergeCell ref="F404:F408"/>
    <mergeCell ref="G404:G408"/>
    <mergeCell ref="F414:F418"/>
    <mergeCell ref="G414:G418"/>
    <mergeCell ref="R339:R341"/>
    <mergeCell ref="R342:R344"/>
    <mergeCell ref="R345:R347"/>
  </mergeCells>
  <printOptions horizontalCentered="1"/>
  <pageMargins left="0.23622047244094491" right="0.23622047244094491" top="0.98425196850393704" bottom="0.39370078740157483" header="0.15748031496062992" footer="0.51181102362204722"/>
  <pageSetup paperSize="9" scale="31" fitToHeight="0" orientation="landscape" useFirstPageNumber="1" r:id="rId1"/>
  <headerFooter alignWithMargins="0">
    <oddHeader>&amp;C&amp;P</oddHeader>
  </headerFooter>
  <rowBreaks count="26" manualBreakCount="26">
    <brk id="16" max="17" man="1"/>
    <brk id="42" max="17" man="1"/>
    <brk id="52" max="17" man="1"/>
    <brk id="74" max="17" man="1"/>
    <brk id="95" max="17" man="1"/>
    <brk id="113" max="17" man="1"/>
    <brk id="134" max="17" man="1"/>
    <brk id="158" max="17" man="1"/>
    <brk id="182" max="17" man="1"/>
    <brk id="206" max="17" man="1"/>
    <brk id="230" max="17" man="1"/>
    <brk id="254" max="17" man="1"/>
    <brk id="272" max="17" man="1"/>
    <brk id="293" max="17" man="1"/>
    <brk id="314" max="17" man="1"/>
    <brk id="335" max="17" man="1"/>
    <brk id="353" max="17" man="1"/>
    <brk id="371" max="17" man="1"/>
    <brk id="403" max="17" man="1"/>
    <brk id="443" max="17" man="1"/>
    <brk id="473" max="17" man="1"/>
    <brk id="513" max="17" man="1"/>
    <brk id="533" max="17" man="1"/>
    <brk id="550" max="17" man="1"/>
    <brk id="570" max="17" man="1"/>
    <brk id="586"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(3)</vt:lpstr>
      <vt:lpstr>Лист1</vt:lpstr>
      <vt:lpstr>'план (3)'!Заголовки_для_печати</vt:lpstr>
      <vt:lpstr>'план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UserProm</dc:creator>
  <cp:lastModifiedBy>t502kvv</cp:lastModifiedBy>
  <cp:revision>25</cp:revision>
  <cp:lastPrinted>2022-04-18T12:39:30Z</cp:lastPrinted>
  <dcterms:created xsi:type="dcterms:W3CDTF">2019-06-10T10:39:23Z</dcterms:created>
  <dcterms:modified xsi:type="dcterms:W3CDTF">2022-04-19T14:19:07Z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Krokoz™</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