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32760" yWindow="-31992" windowWidth="15576" windowHeight="11736" tabRatio="500"/>
  </bookViews>
  <sheets>
    <sheet name="план (3)" sheetId="2" r:id="rId1"/>
    <sheet name="Лист1" sheetId="3" r:id="rId2"/>
  </sheets>
  <definedNames>
    <definedName name="_Hlk331752892" localSheetId="0">NA()</definedName>
    <definedName name="_xlnm._FilterDatabase" localSheetId="0" hidden="1">'план (3)'!$A$4:$IQ$297</definedName>
    <definedName name="_xlnm.Print_Titles" localSheetId="0">'план (3)'!$3:$4</definedName>
    <definedName name="_xlnm.Print_Area" localSheetId="0">'план (3)'!$A$1:$H$299</definedName>
  </definedNames>
  <calcPr calcId="145621"/>
</workbook>
</file>

<file path=xl/calcChain.xml><?xml version="1.0" encoding="utf-8"?>
<calcChain xmlns="http://schemas.openxmlformats.org/spreadsheetml/2006/main">
  <c r="G259" i="2" l="1"/>
  <c r="G255" i="2"/>
  <c r="G251" i="2"/>
  <c r="G247" i="2"/>
  <c r="G243" i="2"/>
  <c r="G239" i="2"/>
  <c r="G235" i="2"/>
  <c r="G231" i="2"/>
  <c r="G227" i="2"/>
  <c r="G223" i="2"/>
  <c r="G222" i="2"/>
  <c r="G221" i="2"/>
  <c r="G219" i="2"/>
  <c r="G218" i="2"/>
  <c r="G215" i="2" s="1"/>
  <c r="G217" i="2"/>
  <c r="G214" i="2"/>
  <c r="G213" i="2"/>
  <c r="G211" i="2" s="1"/>
  <c r="G210" i="2"/>
  <c r="G207" i="2"/>
  <c r="G206" i="2"/>
  <c r="G203" i="2" s="1"/>
  <c r="G205" i="2"/>
  <c r="G202" i="2"/>
  <c r="G181" i="2" s="1"/>
  <c r="G201" i="2"/>
  <c r="G199" i="2" s="1"/>
  <c r="G198" i="2"/>
  <c r="G197" i="2"/>
  <c r="G195" i="2"/>
  <c r="G194" i="2"/>
  <c r="G193" i="2"/>
  <c r="G191" i="2"/>
  <c r="G190" i="2"/>
  <c r="G187" i="2" s="1"/>
  <c r="G189" i="2"/>
  <c r="G184" i="2"/>
  <c r="G180" i="2" s="1"/>
  <c r="G182" i="2"/>
  <c r="G179" i="2"/>
  <c r="G178" i="2" l="1"/>
  <c r="G32" i="2"/>
  <c r="G293" i="2" l="1"/>
  <c r="G17" i="2" l="1"/>
  <c r="G47" i="2" l="1"/>
  <c r="G46" i="2" s="1"/>
  <c r="G42" i="2"/>
  <c r="G39" i="2"/>
  <c r="G20" i="2" s="1"/>
  <c r="G38" i="2"/>
  <c r="G37" i="2" l="1"/>
  <c r="G175" i="2"/>
  <c r="G172" i="2"/>
  <c r="G169" i="2"/>
  <c r="G166" i="2"/>
  <c r="G163" i="2"/>
  <c r="G160" i="2"/>
  <c r="G157" i="2"/>
  <c r="G154" i="2"/>
  <c r="G151" i="2"/>
  <c r="G148" i="2"/>
  <c r="G145" i="2"/>
  <c r="G142" i="2"/>
  <c r="G139" i="2"/>
  <c r="G136" i="2"/>
  <c r="G133" i="2"/>
  <c r="G130" i="2"/>
  <c r="G127" i="2"/>
  <c r="G124" i="2"/>
  <c r="G121" i="2"/>
  <c r="G118" i="2"/>
  <c r="G115" i="2"/>
  <c r="G112" i="2"/>
  <c r="G109" i="2"/>
  <c r="G106" i="2"/>
  <c r="G103" i="2"/>
  <c r="G100" i="2"/>
  <c r="G97" i="2"/>
  <c r="G94" i="2"/>
  <c r="G91" i="2"/>
  <c r="G88" i="2"/>
  <c r="G85" i="2"/>
  <c r="G82" i="2"/>
  <c r="G79" i="2"/>
  <c r="G76" i="2"/>
  <c r="G73" i="2"/>
  <c r="G70" i="2"/>
  <c r="G67" i="2"/>
  <c r="G64" i="2"/>
  <c r="G61" i="2"/>
  <c r="G58" i="2"/>
  <c r="G57" i="2"/>
  <c r="G56" i="2"/>
  <c r="G51" i="2" s="1"/>
  <c r="G55" i="2" l="1"/>
  <c r="G282" i="2"/>
  <c r="G281" i="2" s="1"/>
  <c r="G280" i="2" l="1"/>
  <c r="G279" i="2" s="1"/>
  <c r="G11" i="2" l="1"/>
  <c r="G275" i="2" l="1"/>
  <c r="G272" i="2"/>
  <c r="G268" i="2"/>
  <c r="G267" i="2"/>
  <c r="G264" i="2" s="1"/>
  <c r="G265" i="2" l="1"/>
  <c r="G9" i="2" s="1"/>
  <c r="G266" i="2"/>
  <c r="G263" i="2" l="1"/>
  <c r="G52" i="2" l="1"/>
  <c r="G19" i="2" s="1"/>
  <c r="G8" i="2" s="1"/>
  <c r="G25" i="2"/>
  <c r="G21" i="2"/>
  <c r="G18" i="2" s="1"/>
  <c r="G10" i="2"/>
  <c r="G7" i="2" l="1"/>
  <c r="G50" i="2"/>
  <c r="G16" i="2" l="1"/>
  <c r="G6" i="2"/>
  <c r="G5" i="2" s="1"/>
</calcChain>
</file>

<file path=xl/sharedStrings.xml><?xml version="1.0" encoding="utf-8"?>
<sst xmlns="http://schemas.openxmlformats.org/spreadsheetml/2006/main" count="774" uniqueCount="404">
  <si>
    <t>№          п/п</t>
  </si>
  <si>
    <t xml:space="preserve">Ответственный исполнитель, соисполнитель, участник </t>
  </si>
  <si>
    <t>начало реализации</t>
  </si>
  <si>
    <t>окончание реализации</t>
  </si>
  <si>
    <t xml:space="preserve">Государственная программа Кировской области  «Развитие жилищно-коммунального комплекса и повышение энергетической эффективности» </t>
  </si>
  <si>
    <t>всего</t>
  </si>
  <si>
    <t>федеральный бюджет</t>
  </si>
  <si>
    <t>областной бюджет</t>
  </si>
  <si>
    <t>местный бюджет</t>
  </si>
  <si>
    <t>не требуется</t>
  </si>
  <si>
    <t>х</t>
  </si>
  <si>
    <t>Отдельное мероприятие «Проведение комплекса организационно-правовых мероприятий по управлению энергосбережением»</t>
  </si>
  <si>
    <t>2.3.1</t>
  </si>
  <si>
    <t>Подпрограмма «Газификация Кировской области»</t>
  </si>
  <si>
    <t>Гребенкин Д.Н. директор КОГКУ «Управление по газификации и инженерной инфраструктуре»</t>
  </si>
  <si>
    <t>3.3.1</t>
  </si>
  <si>
    <t>Содержание Кировского областного государственного бюджетного учреждения институт «Кировкоммунпроект»</t>
  </si>
  <si>
    <t>х- финансирование не требуется</t>
  </si>
  <si>
    <t>Подпрограмма «Развитие коммунальной и жилищной инфраструктуры в Кировской области»</t>
  </si>
  <si>
    <t xml:space="preserve">Михайлов М. В. руководитель региональной службы по тарифам Кировской области
</t>
  </si>
  <si>
    <t>1</t>
  </si>
  <si>
    <t>Рассмотрение обращений  граждан и организаций в сфере жилищных правоотношений</t>
  </si>
  <si>
    <t>4.1.</t>
  </si>
  <si>
    <t>1.1</t>
  </si>
  <si>
    <t>1.2</t>
  </si>
  <si>
    <t>1.3</t>
  </si>
  <si>
    <t>2.2</t>
  </si>
  <si>
    <t>2.1</t>
  </si>
  <si>
    <t>Отдельное мероприятие  «Обеспечение осуществления государственного контроля (надзора) в сфере жилищных правоотношений»</t>
  </si>
  <si>
    <t>2.1.1</t>
  </si>
  <si>
    <t>2.1.2</t>
  </si>
  <si>
    <t>2.1.3</t>
  </si>
  <si>
    <t>Финансовое обеспечение деятельности региональной службы по тарифам Кировской области</t>
  </si>
  <si>
    <t>2.2.1</t>
  </si>
  <si>
    <t>2.2.2</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</si>
  <si>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электроэнергетики в пределах компетенции</t>
  </si>
  <si>
    <t>2.2.3</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</si>
  <si>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теплоснабжения  в пределах компетенции</t>
  </si>
  <si>
    <t>2.2.4</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</si>
  <si>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водоснабжения и водоотведения  в пределах компетенции</t>
  </si>
  <si>
    <t>2.2.5</t>
  </si>
  <si>
    <t>Осуществление регулирования цен в области газоснабжения</t>
  </si>
  <si>
    <t>2.3.2</t>
  </si>
  <si>
    <t>2.3.3</t>
  </si>
  <si>
    <t>2.3.4</t>
  </si>
  <si>
    <t>2.4.1</t>
  </si>
  <si>
    <t>2.4.2</t>
  </si>
  <si>
    <t>2.4.3</t>
  </si>
  <si>
    <t>2.5</t>
  </si>
  <si>
    <t>2.5.1</t>
  </si>
  <si>
    <t>2.5.2</t>
  </si>
  <si>
    <t>Разработка проектной документации</t>
  </si>
  <si>
    <t>Информационное обеспечение реализации Подпрограммы, в том числе освещение в средствах массовой информации, проведение конференций, выставок, семинаров и иных мероприятий по пропаганде энергосбережения</t>
  </si>
  <si>
    <t>3.1.1</t>
  </si>
  <si>
    <t>3.1.2</t>
  </si>
  <si>
    <t>3.1.3</t>
  </si>
  <si>
    <t>Проведение экспертизы программ по энергосбережению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</si>
  <si>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</si>
  <si>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Проведение мероприятий по модернизации оборудования, используемого для потребления ЭР, в том числе по замене оборудования на оборудование с более высоким коэффициентом полезного действия, внедрению инновационных решений и технологий в целях повышения энергетической эффективности при потреблении ЭР</t>
  </si>
  <si>
    <t>Проведение мероприятий по анализу реализации энергосервисных контрактов, энергоэффективности зданий государственных и муниципальных учреждений на территории Кировской области</t>
  </si>
  <si>
    <t>Возврат целевых займов победителями отбора проектов по энергосбережению за счет получаемой экономии от реализации проектов по энергосбережению</t>
  </si>
  <si>
    <t>3.3.3</t>
  </si>
  <si>
    <t>3.3.2</t>
  </si>
  <si>
    <t>4.2.1</t>
  </si>
  <si>
    <t>4.2.2</t>
  </si>
  <si>
    <t>4.2.4</t>
  </si>
  <si>
    <t>Проведение отбора проектов по энергосбережению с целью их последующего финансирования за счет внебюджетных средств путем предоставления целевых займов на реализацию проектов по энергосбережению</t>
  </si>
  <si>
    <t>3</t>
  </si>
  <si>
    <t>Источник финансирования</t>
  </si>
  <si>
    <t>Отдельное мероприятие  «Обеспечение создания условий для реализации Государственной программы»</t>
  </si>
  <si>
    <t>Отдельное мероприятие «Обеспечение  государственной ценовой политики в регулируемых сферах деятельности»</t>
  </si>
  <si>
    <t>Осуществление регулирования цен (тарифов) на иные товары (услуги) (топливо твердое, топливо печное бытовое и керосин, реализуемые гражданам, упраляющим организациям, товариществам собственников жилья, жилищным, жилищно-строительным или иным специализированным потребительским кооперативам, созданным в целях удовлетворения потребностей граждан в жилье) и регионального государственного контроля (надзора) и контроля за их применением в пределах компетенции</t>
  </si>
  <si>
    <t>2.4</t>
  </si>
  <si>
    <t>Проведение предварительных отборов организаций и индивидуальных предпринимателей, включаемых в реестр подрядных квалифицированных организаций</t>
  </si>
  <si>
    <t>Региональный проект «Чистая вода в Кировской области»</t>
  </si>
  <si>
    <t>Подпрограмма  «Энергосбережение и повышение энергетической эффективности в Кировской области»</t>
  </si>
  <si>
    <t xml:space="preserve">Отдельное мероприятие «Предоставление целевых займов за счет внебюджетных средств на мероприятия по энергосбережению победителям отбора» </t>
  </si>
  <si>
    <t>Предоставление целевых займов победителям отбора на реализацию проектов по энергосбережению</t>
  </si>
  <si>
    <t>Отдельное мероприятие  «Проектирование и строительство объектов газификации»</t>
  </si>
  <si>
    <t xml:space="preserve">иные внебюджетные источники  </t>
  </si>
  <si>
    <t>Содержание Кировского областного государственного казенного учреждения «Управление по газификации и инженерной инфраструктуре»</t>
  </si>
  <si>
    <t>2.2.6</t>
  </si>
  <si>
    <t xml:space="preserve">Представление физическим лицам, организациям, органам государственной власти, органам местного самоуправления муниципальных образований Кировской области информации о требованиях законодательства об энергосбережении, о повышении энергетической эффективности и о ходе реализации его положений путем представления указанной информации оператору государственной информационной системы в области энергосбережения и повышения энергетической эффективности и размещения в информационно-телекоммуникационной сети «Интернет» за счет предоставления Кировскому областному государственному образовательному бюджетному учреждению дополнительного профессионального образования «Региональный центр энергетической эффективности» субсидии из областного бюджета на выполнение государственного задания на предоставление государственных услуг в области энергосбережения и повышения энергетической эффективности </t>
  </si>
  <si>
    <t>Отдельное мероприятие «Обеспечение подготовки систем коммунальной инфраструктуры к работе в осенне-зимний период»</t>
  </si>
  <si>
    <t>Формирование перечней муниципальных образований, имеющих право на получение субсидии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на основании предложений постоянно действующего координационного штаба по подготовке объектов и систем жизнеобеспечения области и обеспечению их устойчивой работы в осенне-зимний период</t>
  </si>
  <si>
    <t>Предоставление субсидий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t>
  </si>
  <si>
    <t xml:space="preserve">Исполнение судебных актов </t>
  </si>
  <si>
    <t>Финансовое обеспечение деятельности государственной жилищной инспекции Кировской области и подведомственного ей учреждения</t>
  </si>
  <si>
    <t>иные внебюджетные источники</t>
  </si>
  <si>
    <t xml:space="preserve">иные внебюджетные источники </t>
  </si>
  <si>
    <t xml:space="preserve">иные внебюджетные источники  
</t>
  </si>
  <si>
    <t>x</t>
  </si>
  <si>
    <t>Отдельное мероприятие «Обеспечение проведения капитального ремонта общего имущества в  многоквартирных домах»</t>
  </si>
  <si>
    <t>Проведение капитального ремонта общего имущества в многоквартирных домах, расположенных на территории Кировской области</t>
  </si>
  <si>
    <t>Обеспечение деятельности некоммерческой организации «Фонд капитального ремонта общего имущества многоквартирных домов в Кировской области»  (далее - НКО  «Фонд капитального ремонта»)</t>
  </si>
  <si>
    <t>Осуществление контроля за проведением капитального ремонта общего имущества в многоквартирных домах, расположенных на территории Кировской области, в том числе проводимого за счет средств государственной корпорации - Фонда содействия реформированию жилищно-коммунального хозяйства</t>
  </si>
  <si>
    <t>Обеспечен возврат средств и их предоставление другим победителям отбора на реализацию энергоэффективных проектов</t>
  </si>
  <si>
    <t>Реконструкция системы водоснабжения города Котельнича</t>
  </si>
  <si>
    <t>Реконструкция системы водоснабжения Советского городского поселения Советского района</t>
  </si>
  <si>
    <t>2.4.4</t>
  </si>
  <si>
    <t>2.6</t>
  </si>
  <si>
    <t>2.6.1</t>
  </si>
  <si>
    <t>4.1.1.</t>
  </si>
  <si>
    <t>2.6.2</t>
  </si>
  <si>
    <t>Определены муниципальные образования, имеющие право на получение субсидии из областного бюджета на реализацию мероприятий, направленных на подготовку объектов коммунальной инфраструктуры к работе в осенне-зимний период</t>
  </si>
  <si>
    <t>Обеспечено заключение  соглашений с муниципальными образованиями о предоставлении субсидии</t>
  </si>
  <si>
    <t>Реализованы мероприятия, направленные на подготовку систем коммунальной инфраструктуры к работе в осенне-зимний период</t>
  </si>
  <si>
    <t>4.1.1.1</t>
  </si>
  <si>
    <t>4.1.2.1</t>
  </si>
  <si>
    <t>4.1.3.1</t>
  </si>
  <si>
    <t>4.1.4.1</t>
  </si>
  <si>
    <t>4.1.5.1</t>
  </si>
  <si>
    <t>Строительно-монтажные работы</t>
  </si>
  <si>
    <t>2.6.3.1</t>
  </si>
  <si>
    <t>2.6.3.2</t>
  </si>
  <si>
    <t>2.6.3.3</t>
  </si>
  <si>
    <t>2.6.3.4</t>
  </si>
  <si>
    <t>2.6.3.6</t>
  </si>
  <si>
    <t>2.6.3.7</t>
  </si>
  <si>
    <t>2.6.3.8</t>
  </si>
  <si>
    <t>2.6.3.9</t>
  </si>
  <si>
    <t>2.6.3.10</t>
  </si>
  <si>
    <t>2.6.3.11</t>
  </si>
  <si>
    <t>2.6.3.12</t>
  </si>
  <si>
    <t>2.6.3.13</t>
  </si>
  <si>
    <t>2.6.3.14</t>
  </si>
  <si>
    <t>2.6.3.16</t>
  </si>
  <si>
    <t>2.6.3.17</t>
  </si>
  <si>
    <t>2.6.3</t>
  </si>
  <si>
    <t>2.6.3.5</t>
  </si>
  <si>
    <t>2.6.3.15</t>
  </si>
  <si>
    <t>2.6.3.18</t>
  </si>
  <si>
    <t>2.6.3.19</t>
  </si>
  <si>
    <t>2.6.3.20</t>
  </si>
  <si>
    <t>2.6.3.21</t>
  </si>
  <si>
    <t>2.6.3.22</t>
  </si>
  <si>
    <t>2.6.3.23</t>
  </si>
  <si>
    <t>2.6.3.24</t>
  </si>
  <si>
    <t>2.6.3.26</t>
  </si>
  <si>
    <t>2.6.3.27</t>
  </si>
  <si>
    <t>2.6.3.28</t>
  </si>
  <si>
    <t>2.6.3.29</t>
  </si>
  <si>
    <t>2.6.3.30</t>
  </si>
  <si>
    <t>2.6.3.31</t>
  </si>
  <si>
    <t>2.6.3.32</t>
  </si>
  <si>
    <t>2.6.3.33</t>
  </si>
  <si>
    <t>2.6.3.34</t>
  </si>
  <si>
    <t>2.6.3.35</t>
  </si>
  <si>
    <t>2.6.3.36</t>
  </si>
  <si>
    <t>2.6.3.37</t>
  </si>
  <si>
    <t>2.6.3.38</t>
  </si>
  <si>
    <t>2.6.3.39</t>
  </si>
  <si>
    <t>2.6.3.40</t>
  </si>
  <si>
    <t>2.7</t>
  </si>
  <si>
    <t>Заключение соглашений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</si>
  <si>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Отдельное мероприятие «Проведение социологического опроса  с целью определения удовлетворенности жилищно-коммунальными услугами населения городских и муниципальных округов, муниципальных районов Кировской области»</t>
  </si>
  <si>
    <t>Заключение государственного контракта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</si>
  <si>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Проведение социологического опроса с целью определения удовлетворенности населения городских и муниципальных округов, муниципальных районов Кировской области жилищно-коммунальными услугами</t>
  </si>
  <si>
    <t>Перечисление субсидий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</si>
  <si>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Формирование сводных реестров на перечисление субсидии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</si>
  <si>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Формирование перечней, проведение конкурсного отбора ресурсоснабжающих, управляющих организаций, иных исполнителей коммунальных услуг, имеющих право на получение из областного бюджета  субсидий,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</si>
  <si>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2.6.3.25</t>
  </si>
  <si>
    <t>4.2</t>
  </si>
  <si>
    <t>Обеспечено  выполнение государственных полномочий в сфере теплоснабжения и электроэнергетики, формирования комфортной городской среды на территории Кировской области.  Обеспечена деятельность Кировского областного государственного бюджетного учреждения институт «Кировкоммунпроект»</t>
  </si>
  <si>
    <t>Качественно и своевременно рассмотрены обращения в пределах компетенции</t>
  </si>
  <si>
    <t>Созданы условия для реализации на территории Кировской области государственной ценовой политики в регулируемых сферах деятельности, определяемых законодательством Российской Федерации и Кировской области</t>
  </si>
  <si>
    <t>Заключено соглашение с НКО  «Фонд капитального ремонта» о предоставлении из областного бюджета субсидии на  финансирование административно-хозяйственных расходов НКО  «Фонд капитального ремонта», а также обеспечено ее использование</t>
  </si>
  <si>
    <t>2.3</t>
  </si>
  <si>
    <t>3.1</t>
  </si>
  <si>
    <t>3.2</t>
  </si>
  <si>
    <t>3.2.1</t>
  </si>
  <si>
    <t>3.2.2</t>
  </si>
  <si>
    <t>Обеспечена оптимизация технологических процессов и снижение потребления ЭР. Заменено оборудование (в т.ч. технологическое) на более экономичное, внедрены приборы автоматики; переведены работы топливопотребляющего оборудования на более экономичные виды топлива и  другие энергосберегающие мероприятия, направленные на снижение расходов посредством эффективного потребления ЭР</t>
  </si>
  <si>
    <t>3.3</t>
  </si>
  <si>
    <t>Отдельное мероприятие «Предоставление финансовой поддержки ресурсоснабжающим, управляющим организациям и иным исполнителям коммунальных услуг»</t>
  </si>
  <si>
    <t>4.2.3</t>
  </si>
  <si>
    <t>2.7.2.</t>
  </si>
  <si>
    <t>2.7.3.</t>
  </si>
  <si>
    <t>2.7.4.</t>
  </si>
  <si>
    <t>2.7.5.</t>
  </si>
  <si>
    <t>2.7.6.</t>
  </si>
  <si>
    <t>2.7.7.</t>
  </si>
  <si>
    <t xml:space="preserve"> Бакулин А.А. директор КОГУП «Агентство энергосбережения»</t>
  </si>
  <si>
    <t>Ремонт тепловых сетей от здания котельной по адресу: пгт Демьяново, ул. Энергетиков, д.5</t>
  </si>
  <si>
    <t>2.7.1.</t>
  </si>
  <si>
    <t>1.4</t>
  </si>
  <si>
    <t>Срок</t>
  </si>
  <si>
    <t>Определены ресурсоснабжающие, управляющие организации, иные исполнители коммунальных услуг, имеющие право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проведен конкурсный отбор</t>
  </si>
  <si>
    <t>Сформирован сводный реестр на перечисление субсидии на возмещение части недополученных доходов ресурсоснабжающим и управляющим организациям и иным исполнителям коммунальных услуг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</si>
  <si>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Возмещены недополученные доходы ресурсоснабжающим, управляющим организациям и иным исполнителям коммунальных услуг, связанные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</si>
  <si>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Проведено не менее 24 конкурсов по отбору подрядных квалифицированных организаций</t>
  </si>
  <si>
    <t>Заключен государственный контракт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</si>
  <si>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Осуществлен сбор данных для предоставления в государственную информационную систему в области энергосбережения и повышения энергоэффективности (далее - ГИС «Энергоэффективность»), предоставлены оператору информационной системы - Министерству экономического развития Российской Федерации 49 сводных отчетов в ГИС «Энергоэффективность», проинформированы  физические и юридические лица о требованиях законодательства об энергосбережении и о повышении энергетической эффективности</t>
  </si>
  <si>
    <t>Проведено 4 отбора проектов с дальнейшим финансированием энергоэффективных проектов, которые позволили обеспечить оптимизацию технологических процессов и снизить потребление ЭР</t>
  </si>
  <si>
    <t>Предоставлены целевые займы победителям отбора на реализацию проектов по энергосбережению. Реализованы энергосберегающие проекты по установке приборов и систем учета потребления энергетических ресурсов; по замене оборудования (в т.ч. технологического) на более экономичное, по внедрению приборов автоматики; по переводу работы топливопотребляющего оборудования на более экономичные виды топлива и  другие энергосберегающие мероприятия, направленные на снижение затрат посредством эффективного потребления ЭР</t>
  </si>
  <si>
    <t>Обеспечено  выполнение государственных полномочий в сфере газоснабжения. Обеспечена деятельность Кировского областного государственного казенного учреждения «Управление по газификации и инженерной инфраструктуре»</t>
  </si>
  <si>
    <t>Отдельное мероприятие " Осуществление функции заказчика по проектированию, строительству и реконструкции объектов инженерной инфраструктуры в Кировской области"</t>
  </si>
  <si>
    <t>Проведение в соответствии с действующим законодательством конкурсных процедур по отбору организаций для выполнения работ, оказания услуг по проектированию и строительству объектов газификации</t>
  </si>
  <si>
    <t>Проведены в соответствии с действующим законодательством конкурсные процедуры по отбору организаций для выполнения работ, оказания услуг по проектированию и строительству объектов газификации</t>
  </si>
  <si>
    <t>Заключение и контроль исполнения договоров подряда</t>
  </si>
  <si>
    <t xml:space="preserve">План
реализации государственной программы Кировской области 
«Развитие жилищно-коммунального комплекса и повышение энергетической эффективности»  на 2023 год 
</t>
  </si>
  <si>
    <t xml:space="preserve">Проведены Межрегиональный форум «Эффективная энергетика и ресурсосбережение" и Всероссийский фестиваль " ВместеЯрче".  В средствах массовой информации размещены публикации о реализации мероприятий по энергосбережению и повышению энергетической эффективности в Кировской области </t>
  </si>
  <si>
    <t>Проведена экспертиза 120 программ по энергосбережению и повышению энергетической эффективности организаций, осуществляющих регулируемые виды деятельности</t>
  </si>
  <si>
    <t>Проведен анализ реализации энергосервисных контрактов, энергоэффективности зданий государственных и муниципальных учреждений на территории Кировской области. Количество энегосервисных контрактов, реализуемых на 01.01.2024, составляет 36; увеличена доля зданий, эксплуатируемых государственными и муниципальными учреждениями, с классом энергетической эффективности не ниже D до 17,5%</t>
  </si>
  <si>
    <t>Финансирование на 2023 год, тыс. рублей</t>
  </si>
  <si>
    <t>Прокопьев А.А. начальник отдела энергетики  и энергоэффективности министерства энергетики и жилищно-коммунального хозяйства Кировской области, Зайцев А.В. директор  КОГОБУ ДПО «РЦЭЭ»</t>
  </si>
  <si>
    <t>Ворожцов А.Г. начальник отдела газификации и газоснабжения министерства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</si>
  <si>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 xml:space="preserve">01.01.2023
</t>
  </si>
  <si>
    <t>«Распределительный газопровод в д. Мокрецы Федяковского сельского поселения  Кирово-Чепецкого района Кировской области»</t>
  </si>
  <si>
    <t>Разработка проектно-сметной документации с проведением государственной экспертизы</t>
  </si>
  <si>
    <t>4.1.2.</t>
  </si>
  <si>
    <t xml:space="preserve">«Распределительный газопровод в д. Чекоты Куменского района Кировской области»
</t>
  </si>
  <si>
    <t>4.1.3.</t>
  </si>
  <si>
    <t xml:space="preserve">«Распределительный газопровод в с. Камешница Оричевского района Кировской области»
</t>
  </si>
  <si>
    <t>4.1.4.</t>
  </si>
  <si>
    <t xml:space="preserve">«Распределительный газопровод в д. Вахруши Слободского района Кировской области»
</t>
  </si>
  <si>
    <t>4.1.5.</t>
  </si>
  <si>
    <t xml:space="preserve">«Распределительный газопровод в  д. Кузнецы Шиховского сельского поселения Слободского района Кировской области» 
</t>
  </si>
  <si>
    <t>Разработана проектно-сметная документация по объекту «Распределительный газопровод в д. Мокрецы Федяковского сельского поселения  Кирово-Чепецкого района Кировской области», получено положительное заключение государственной экспертизы</t>
  </si>
  <si>
    <t>Разработана проектно-сметная документация по объекту «Распределительный газопровод в д. Чекоты Куменского района Кировской области», получено положительное заключение государственной экспертизы</t>
  </si>
  <si>
    <t>Разработана проектно-сметная документация по объекту «Распределительный газопровод в с. Камешница Оричевского района Кировской области», получено положительное заключение государственной экспертизы</t>
  </si>
  <si>
    <t>Разработана проектно-сметная документация по объекту «Распределительный газопровод в д. Вахруши Слободского района Кировской области», получено положительное заключение государственной экспертизы</t>
  </si>
  <si>
    <t>Разработана проектно-сметная документация по объекту «Распределительный газопровод в  д. Кузнецы Шиховского сельского поселения Слободского района Кировской области» 
, получено положительное заключение государственной экспертизы</t>
  </si>
  <si>
    <t xml:space="preserve">Обеспечено заключение и контроль исполнения договоров подряда по выполнению работ, оказанию услуг по проектированию объектов газификации </t>
  </si>
  <si>
    <t>Смирнов С.А. начальник отдела  коммунальной инфраструктуры министерства энергетики и жилищно-коммунального хозяйства Кировской области</t>
  </si>
  <si>
    <t>Смирнов С.А. начальник отдела  коммунальной инфраструктуры министерства энергетики и жилищно-коммунального хозяйства Кировской области, главы муниципальных образований</t>
  </si>
  <si>
    <t>Капитальный ремонт водопроводных сетей в пос. Семушино Зуевского района Кировской области</t>
  </si>
  <si>
    <t>Смирнов С.А. начальник отдела  коммунальной инфраструктуры министерства энергетики и жилищно-коммунального хозяйства Кировской области, Кощеев А.Н. глава Зуевского района</t>
  </si>
  <si>
    <t xml:space="preserve">Капитальный ремонт водопровода  п.Карпушино </t>
  </si>
  <si>
    <t>Капитальный ремонт  водопровода п.Ленинская Искра</t>
  </si>
  <si>
    <t>Смирнов С.А. начальник отдела  коммунальной инфраструктуры министерства энергетики и жилищно-коммунального хозяйства Кировской области, Кудреватых С.А. глава Котельничского района</t>
  </si>
  <si>
    <t>Капитальный ремонт  водопровода п.Светлый</t>
  </si>
  <si>
    <t xml:space="preserve">Капитальный ремонт водопровода по ул.Советская с.Спасское </t>
  </si>
  <si>
    <t>Переключение системы централизованного водоснабжени п. Ежихи на систему централизованного водоснабжения п.Светлый</t>
  </si>
  <si>
    <t>Заключено соглашение на реализацю мероприятия. Осуществлено переключение системы централизованного водоснабжени п. Ежихи на систему централизованного водоснабжения п.Светлый Котельничского района</t>
  </si>
  <si>
    <t xml:space="preserve">Капитальный ремонт водопровода по ул. Полевая  в с. Покровское </t>
  </si>
  <si>
    <t>Заключено соглашение на реализацю мероприятия. Осуществлен капитальный ремонт водопровода по ул. Полевая  в с. Покровское Котельниского района</t>
  </si>
  <si>
    <t>Капитальный ремонт водопровода  по ул. Победы с. Покровское</t>
  </si>
  <si>
    <t>Заключено соглашение на реализацю мероприятия. Осуществлен капитальный ремонт водопровода  по ул. Победы с. Покровское Котельничского района</t>
  </si>
  <si>
    <t>Ремонт участков теплотрассы от котельной №3 по ул. Октябрьская 3</t>
  </si>
  <si>
    <t>Смирнов С.А. начальник отдела  коммунальной инфраструктуры министерства энергетики и жилищно-коммунального хозяйства Кировской области, Беляева Л.Н. глава Лузского муниципального округа</t>
  </si>
  <si>
    <t>Заключено соглашение на реализацю мероприятия. Осуществлен ремонт участков теплотрассы от котельной №3 по ул. Октябрьская, д. 3, г. Луза, Лузский муниципальный округ</t>
  </si>
  <si>
    <t>Ремонт участка теплотрассы от  котельной №8 по ул. Ленина 35а</t>
  </si>
  <si>
    <t>Заключено соглашение на реализацю мероприятия. Осуществлен ремонт участка теплотрассы от  котельной №8 по ул. Ленина, д. 35а, г. Луза, Лузский муниципальный округ</t>
  </si>
  <si>
    <t>Ремонт участков теплотрассы от  котельной в п. Лальск</t>
  </si>
  <si>
    <t>Заключено соглашение на реализацю мероприятия. Осуществлен ремонт участков теплотрассы от  котельной в п. Лальск Лузского муниципального округа</t>
  </si>
  <si>
    <t>Ремонт участка теплотрассы от  котельной в п. Таврический</t>
  </si>
  <si>
    <t>Заключено соглашение на реализацю мероприятия. Осуществлен ремонт участка теплотрассы от  котельной в п. Таврический Лузского муниципального округа</t>
  </si>
  <si>
    <t>Капитальный ремонт водопровода по адресу: г. Нолинск, ул. Федосеева</t>
  </si>
  <si>
    <t>Смирнов С.А начальник отдела  коммунальной инфраструктуры министерства энергетики и жилищно-коммунального хозяйства Кировской области, Кудряцев Д.В. глава Нолинского городского поселения Нолинского района</t>
  </si>
  <si>
    <t>Заключено соглашение на реализацю мероприятия. Осуществлен капитальный ремонт водопровода по адресу: Нолинский район, г. Нолинск, ул. Федосеева</t>
  </si>
  <si>
    <t>Капитальный ремонт водопровода по адресу: п. Медведок, ул. Свободы</t>
  </si>
  <si>
    <t>Смирнов С.А. начальник отдела  коммунальной инфраструктуры министерства энергетики и жилищно-коммунального хозяйства Кировской области, Пятницкий А.А. глава Медведского сельского поселения Нолинского района</t>
  </si>
  <si>
    <t>Заключено соглашение на реализацю мероприятия. Осуществлен капитальный ремонт водопровода по адресу: Нолинский район, п. Медведок, ул. Свободы</t>
  </si>
  <si>
    <t>Капитальный ремонт водопровода в пгт Аркуль Нолинского района</t>
  </si>
  <si>
    <t>Смирнов С.А. начальник отдела  коммунальной инфраструктуры министерства энергетики и жилищно-коммунального хозяйства Кировской области, Пластинина А.Н. глава Аркульского городского поселения Нолинского района</t>
  </si>
  <si>
    <t>Заключено соглашение на реализацю мероприятия. Осуществлен капитальный ремонт водопровода в пгт Аркуль Нолинского района</t>
  </si>
  <si>
    <t>Капитальный ремонт отдельного водовода от скважины № 43945 по ул. Полевая до водонапорной башни по ул. Северная (д. Ежово)</t>
  </si>
  <si>
    <t>Смирнов С.А. начальник отдела  коммунальной инфраструктуры министерства энергетики и жилищно-коммунального хозяйства Кировской области, Шаталов И.В. глава Омутнинского городского поселения Омутнинского района</t>
  </si>
  <si>
    <t>Заключено соглашение на реализацю мероприятия. Осуществлен капитальный ремонт отдельного водовода от скважины № 43945 по ул. Полевая до водонапорной башни по ул. Северная (д. Ежово) Омутнинского района</t>
  </si>
  <si>
    <t>Капитальный ремонт  участка водопроводной сети п. Белореченск</t>
  </si>
  <si>
    <t>Заключено соглашение на реализацю мероприятия. Осуществлен капитальный ремонт  участка водопроводной сети п. Белореченск Омутнинского района</t>
  </si>
  <si>
    <t>Капитальный ремонт  участка водопроводной сети д. Ежово</t>
  </si>
  <si>
    <t>Заключено соглашение на реализацю мероприятия. Осуществлен капитальный ремонт  участка водопроводной сети д. Ежово Омутнинского района</t>
  </si>
  <si>
    <t>Капитальный ремонт сетей водоснабжения (основной и резерв) п Песковка (от скважины №1 до скважины №6, протяженностью 1000 п/м в двухтрубном исполнении, труба полипропиленовая D 50 мм)</t>
  </si>
  <si>
    <t>Смирнов С.А. начальник отдела  коммунальной инфраструктуры министерства энергетики и жилищно-коммунального хозяйства Кировской области, Седых А.В. глава Песковского городского поселения Омутнинского района</t>
  </si>
  <si>
    <t>Заключено соглашение на реализацю мероприятия. Осуществлен капитальный ремонт сетей водоснабжения (основной и резерв) п. Песковка Омунинского района (от скважины №1 до скважины №6, протяженностью 1000 п/м в двухтрубном исполнении, труба полипропиленовая D 50 мм)</t>
  </si>
  <si>
    <t>Капитальный ремонт  подземной части теплосети с трубопроводами Ду250 между камерами ТК№16-ТК№17 длиной 40 м в двухтрубном исчислении (80 пог. м)п. Восточный</t>
  </si>
  <si>
    <t>Смирнов С.А. начальник отдела  коммунальной инфраструктуры министерства энергетики и жилищно-коммунального хозяйства Кировской области, Дубинин А.А. глава Восточного городского поселения Омутнинского района</t>
  </si>
  <si>
    <t>Заключено соглашение на реализацю мероприятия. Осуществлен капитальный ремонт  подземной части теплосети с трубопроводами Ду250 между камерами ТК№16-ТК№17 длиной 40 м в двухтрубном исчислении (80 пог. м)п. Восточный Омутнинского района</t>
  </si>
  <si>
    <t>Капитальный ремонт  водопровода за домами по ул. Азина, д.8, д.10, д.12 от ВК54 до ВК-21 п. Восточный</t>
  </si>
  <si>
    <t>Заключено соглашение на реализацю мероприятия. Осуществлен капитальный ремонт  водопровода за домами по ул. Азина, д.8, д.10, д.12 от ВК54 до ВК-21 п. Восточный Омутнинского района</t>
  </si>
  <si>
    <t>Капитальный ремонт  наружных сетей водопровода вдоль ул. Молодежная в с. Залазна Омутнинского района (труба полиэтиленовая D-50мм L-178м)</t>
  </si>
  <si>
    <t>Смирнов С.А. начальник отдела  коммунальной инфраструктуры министерства энергетики и жилищно-коммунального хозяйства Кировской области, Малков А.В. глава Омутнинского района</t>
  </si>
  <si>
    <t>Заключено соглашение на реализацю мероприятия. Осуществлен капитальный ремонт  наружных сетей водопровода вдоль ул. Молодежная в с. Залазна Омутнинского района (труба полиэтиленовая D-50мм L-178м)</t>
  </si>
  <si>
    <t>Капитальный ремонт  наружных сетей водопровода от скважины №47600 до ул. Гагарина в с. Залазна Омутнинского района (труба полиэтиленовая D-110мм L-297м)</t>
  </si>
  <si>
    <t>Заключено соглашение на реализацю мероприятия. Осуществлен капитальный ремонт  наружных сетей водопровода от скважины №47600 до ул. Гагарина в с. Залазна Омутнинского района (труба полиэтиленовая D-110мм L-297м)</t>
  </si>
  <si>
    <t>Капитальный ремонт  наружных сетей водопровода от скважины №71880 до перекрёстка ул. Комсомольская-ул. Лесная и от перекрёстка ул. Косомольская-ул. Почтовая в п. Лесные Поляны Омутнинского района (труба полиэтиленовая D-90мм L-353м)</t>
  </si>
  <si>
    <t>Заключено соглашение на реализацю мероприятия. Осуществлен капитальный ремонт  наружных сетей водопровода от скважины №71880 до перекрёстка ул. Комсомольская-ул. Лесная и от перекрёстка ул. Косомольская-ул. Почтовая в п. Лесные Поляны Омутнинского района (труба полиэтиленовая D-90мм L-353м)</t>
  </si>
  <si>
    <t>Капитальный ремонт   наружных тепловых сетей на перекрестке ул. Ю. Пионеров и ул. К. Либкнехта (D-530мм L-24м -в двухтрубном исполнении)</t>
  </si>
  <si>
    <t>Заключено соглашение на реализацю мероприятия. Осуществлен капитальный ремонт наружных тепловых сетей на перекрестке ул. Ю. Пионеров и ул. К. Либкнехта Омутнинского района (D-530мм L-24м -в двухтрубном исполнении)</t>
  </si>
  <si>
    <t>Ремонт водопроводных сетей в п. Заря Опаринского муниципального округа</t>
  </si>
  <si>
    <t>Смирнов С.А. начальник отдела  коммунальной инфраструктуры министерства энергетики и жилищно-коммунального хозяйства Кировской области, Макаров А.Д. глава Опаринского муниципального округа</t>
  </si>
  <si>
    <t>Заключено соглашение на реализацю мероприятия. Осуществлен ремонт водопроводных сетей в п. Заря Опаринского муниципального округа</t>
  </si>
  <si>
    <t>Замена водогрейного котла на котельной д. Кузнецы Орловского района</t>
  </si>
  <si>
    <t xml:space="preserve">Смирнов С.А. начальник отдела  коммунальной инфраструктуры министерства энергетики и жилищно-коммунального хозяйства Кировской области, Аботуров А.В. глава Орловского района </t>
  </si>
  <si>
    <t>Замена водогрейного котла на котельной с. Чудиново Орловского района</t>
  </si>
  <si>
    <t>Замена водогрейного котла КВр-1,16 на шахтной топке и монтаж котельного оборудования в котельной по адресу: пгт. Подосиновец, ул. Советская, д.77а</t>
  </si>
  <si>
    <t>Смирнов С.А. начальник отдела  коммунальной инфраструктуры министерства энергетики и жилищно-коммунального хозяйства Кировской области, Крутоумова М.В. глава Подосиновского городского поселения Подосиновского района</t>
  </si>
  <si>
    <t>Ремонт водопроводных сетей пгт Демьяново</t>
  </si>
  <si>
    <t>Смирнов С.А. начальник отдела  коммунальной инфраструктуры министерства энергетики и жилищно-коммунального хозяйства Кировской области, Инькова С.Г. глава  Демьяновского городского поселения Подосиновского района</t>
  </si>
  <si>
    <t>Заключено соглашение на реализацю мероприятия. Осуществлен ремонт водопроводных сетей пгт Демьяново Подосиновского района</t>
  </si>
  <si>
    <t>Ремонт тепловых сетей от здания котельной по адресу: пгт Демьяново, ул. Нагорная, д.1</t>
  </si>
  <si>
    <t>Заключено соглашение на реализацю мероприятия. Осуществлен ремонт тепловых сетей от здания котельной по адресу: Подосиновский район, пгт Демьяново, ул. Нагорная, д.1</t>
  </si>
  <si>
    <t>Выполнение работ по ремонту тепловых сетей и сетей ГВС от ЦТП №4 до жилого дома №3, ул Энергетиков, пгт. Демьяново</t>
  </si>
  <si>
    <t>Заключено соглашение на реализацю мероприятия. Осуществлен работ по ремонту тепловых сетей и сетей ГВС от ЦТП №4 до жилого дома №3, ул Энергетиков, пгт. Демьяново, Подосиновский район</t>
  </si>
  <si>
    <t>Заключено соглашение на реализацю мероприятия. Осуществлен ремонт тепловых сетей от котельной №1 пгт. Демьяново Подосиновского района</t>
  </si>
  <si>
    <t>Ремонт водопроводной сети по ул. Октябрьской пгт. Пинюг</t>
  </si>
  <si>
    <t>Смирнов С.А. начальник отдела  коммунальной инфраструктуры министерства энергетики и жилищно-коммунального хозяйства Кировской области, Быкова Е.А. глава  Пинюгского городского поселения Подосиновского района</t>
  </si>
  <si>
    <t xml:space="preserve">Заключено соглашение на реализацю мероприятия. Осуществлен ремонт водопроводной сети по ул. Октябрьской пгт. Пинюг Подосиновского района </t>
  </si>
  <si>
    <t>Капитальный ремонт теплотрассы от центральной блочной газовой котельной находящейся по адресу: Кировская область, Сунский район, пгт. Суна</t>
  </si>
  <si>
    <t xml:space="preserve">Смирнов С.А. начальник отдела  коммунальной инфраструктуры министерства энергетики и жилищно-коммунального хозяйства Кировской области, Исупов А.В. глава Сунского района </t>
  </si>
  <si>
    <t>Заключено соглашение на реализацю мероприятия. Осуществлен капитальный ремонт теплотрассы от центральной блочной газовой котельной находящейся по адресу: Кировская область, Сунский район, пгт. Суна</t>
  </si>
  <si>
    <t>Ремонт тепловых сетей от котельной №1 по ул.Дрелевского, ул.Молодежная в г. Уржум Кировской области</t>
  </si>
  <si>
    <t>Смирнов С.А начальник отдела  коммунальной инфраструктуры министерства энергетики и жилищно-коммунального хозяйства Кировской области, Байбородов В.В. Глава Уржумского  района</t>
  </si>
  <si>
    <t>Заключено соглашение на реализацю мероприятия. Осуществлен ремонт тепловых сетей от котельной №1 по ул.Дрелевского, ул.Молодежная в г. Уржум Уржумского района Кировской области</t>
  </si>
  <si>
    <t>Ремонт тепловых сетей от котельной №2 по ул.Энергетиков в г. Уржум Кировской области</t>
  </si>
  <si>
    <t>Заключено соглашение на реализацю мероприятия. Осуществлен ремонт тепловых сетей от котельной №2 по ул.Энергетиков в г. Уржум Уржумского района Кировской области</t>
  </si>
  <si>
    <t>Приобретение двух водогрейных котлов на котельную № 1 и котельную № 7 г. Яранск Яранского района</t>
  </si>
  <si>
    <t>Смирнов С.А. начальник отдела  коммунальной инфраструктуры министерства энергетики и жилищно-коммунального хозяйства Кировской области, Зыков Н.Н. глава Яранского городского поселеня Яранского района</t>
  </si>
  <si>
    <t>Заключено соглашение на реализацю мероприятия. Приобретены два водогрейных котла на котельную № 1 и котельную № 7 г. Яранск Яранского района. Оборудоване установлено и введено в эксплуатацию</t>
  </si>
  <si>
    <t>Установка ТКУ заводского изготовления без постоянного присутствия обслуживающего персонала с подводящими инженерными коммуникациями в г. Вятские Поляны Кировской области</t>
  </si>
  <si>
    <t>Смирнов С.А. начальник отдела  коммунальной инфраструктуры министерства энергетики и жилищно-коммунального хозяйства Кировской области, Машкин В.А. глава г.Вятские Поляны</t>
  </si>
  <si>
    <t>Заключено соглашение на реализацю мероприятия. Установлена ТКУ заводского изготовления без постоянного присутствия обслуживающего персонала с подводящими инженерными коммуникациями в г. Вятские Поляны Кировской области. Оборудоване введено в эксплуатацию</t>
  </si>
  <si>
    <t>В соответствии с областной программой «Капитальный ремонт общего имущества многоквартирных домов в Кировской области», утвержденной постановлением Правительства Кировской области от 21.03.2014 № 254/210, капитальный ремонт общего имущества в многоквартирных домах  проведен на 2312,4 тыс.кв.м.</t>
  </si>
  <si>
    <t>Министерством энергетики и жилищно-коммунального хозяйства Кировской области контроль осуществлен на регулярной основе</t>
  </si>
  <si>
    <t xml:space="preserve">Дудникова А.А.   начальник государственной жилищной инспекции Кировской области
</t>
  </si>
  <si>
    <t>Климентовский В.А.  министр энергетики и жилищно-коммунального хозяйства Кировской области</t>
  </si>
  <si>
    <t>Модернизация системы водоснабжения "Центральная часть" Омутнинского городского поселения Омутнинского района</t>
  </si>
  <si>
    <t>2.7.8.</t>
  </si>
  <si>
    <t>Реконструкция системы водоснабжения Аркульского городского поселения Нолинского района</t>
  </si>
  <si>
    <t>2.7.9.</t>
  </si>
  <si>
    <t>2.7.10.</t>
  </si>
  <si>
    <t xml:space="preserve">Климентовский В.А.  министр энергетики и жилищно-коммунального хозяйства Кировской области
</t>
  </si>
  <si>
    <t>Климентовский В.А. министр энергетики и жилищно-коммунального хозяйства Кировской области</t>
  </si>
  <si>
    <t>Ворожцов А.Г. начальник отдела газификации и газоснабжения министерства энергетики и жилищно-коммунального хозяйства Кировской области</t>
  </si>
  <si>
    <t>Витер Л.П. начальник отдела финансовой работы, бухгалтерского учета и отчетности министерства  энергетики и жилищно-коммунального хозяйства Кировской области</t>
  </si>
  <si>
    <t xml:space="preserve">Рожкина И.А. начальник отдела предоставления субсидий министерства энергетки и жилищно-коммунального хозяйства Кировской области
</t>
  </si>
  <si>
    <t xml:space="preserve">Рожкина И.А. начальник отдела предоставления субсидий министерства  энергетки и жилищно-коммунального хозяйства Кировской области
</t>
  </si>
  <si>
    <t>Рожкина И.А. начальник отдела предоставления субсидий министерства  энергетики и жилищно-коммунального хозяйства Кировской области</t>
  </si>
  <si>
    <t>Рожкина И.А. начальник отдела предоставления субсидий министерства энергетики и жилищно-коммунального хозяйства Кировской области</t>
  </si>
  <si>
    <t>Смирнов С.А. начальник отдела коммунальной инфраструктуры министерства  энергтики и жилищно-коммунального хозяйства Кировской области, главы муниципальных образований, руководители организаций</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</si>
  <si>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Симонов Э.Л. глава Малмыжского района (по согласованию)</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</si>
  <si>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Машкин В.А. глава города Вятские Поляны (по согласованию)</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</si>
  <si>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Шураков Л.В. глава Даровского городского поселения (по согласованию)</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</si>
  <si>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Лысков А.С. глава Оричевского района (по согласованию)</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</si>
  <si>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Костылев А.И. глава Слободского района (по согласованию)</t>
  </si>
  <si>
    <t>Витер Л.П. начальник отдела финансовой работы и бухгалтерского учета министерства энергетики и жилищно-коммунального хозяйства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</si>
  <si>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</si>
  <si>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  Мосин С.Ю. директор Кировского областного государственного бюджетного учреждения институт «Кировкоммунпроект»</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</si>
  <si>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Ситников Л.О. врио генерального директора НКО  «Фонд капитального ремонта»</t>
  </si>
  <si>
    <t xml:space="preserve">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Ситников Л.О. врио генерального директора НКО  «Фонд капитального ремонта»
</t>
  </si>
  <si>
    <t>Витер Л.П. начальник отдела финансовой работы и бухгалтерского учета министерства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</si>
  <si>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Ожидаемый результат реализации мероприятия государственной программы Кировской области (краткое описание)</t>
  </si>
  <si>
    <t xml:space="preserve">УТВЕРЖДЕН
распоряжением  министерства  энергетики и жилищно-коммунального хозяйства Кировской  области 
от  _____________    № ______
</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</si>
  <si>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t>
  </si>
  <si>
    <t>Чеглаков П.В. заместитель начальника отдела энергетики  и энергоэффективности министерства  энергетики и жилищно-коммунального хозяйства Кировской области</t>
  </si>
  <si>
    <t>Чеглаков П.В. заместитель начальника отдела энергетики  и энергоэффективности министерства  энергетики и жилищно-коммунального хозяйства Кировской области, Зайцев А.В. директор КОГОБУ ДПО «Региональный центр энергетической эффективности» (далее – КОГОБУ ДПО «РЦЭЭ»)</t>
  </si>
  <si>
    <t xml:space="preserve"> Чеглаков П.В. заместитель начальника отдела энергетики  и энергоэффективности министерства энергетики и жилищно-коммунального хозяйства Кировской области, Бакулин А.А. директор КОГУП «Агентство энергосбережения»</t>
  </si>
  <si>
    <t>Чеглаков П.В. заместитель  начальника отдела энергетики  и энергоэффективности министерства энергетики и жилищно-коммунального хозяйства Кировской области, Бакулин А.А. директор КОГУП «Агентство энергосбережения»</t>
  </si>
  <si>
    <t>Обеспечено финансирование содержания министерства  энергетики и жилищно-коммунального хозяйства Кировской области</t>
  </si>
  <si>
    <t xml:space="preserve">Министерством  энергетики и жилищно-коммунального хозяйства Кировской области исполнены судебные акты по предъявленным искам </t>
  </si>
  <si>
    <t>Обеспечено заключение соглашений министерством энергетики и жилищно-коммунального хозяйства Кировской области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</si>
  <si>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Осуществляется выполнение государственных полномочий в сфере жилищно-коммунального хозяйства. Обеспечена деятельность Кировского областного государственного казенного учреждения «Региональный информационно-аналитический центр при министерстве  энергетики и жилищно-коммунального хозяйства Кировской области»</t>
  </si>
  <si>
    <t>Содержание министерства энергетики и жилищно-коммунального хозяйства Кировской области</t>
  </si>
  <si>
    <t xml:space="preserve">Заключение соглашений министерством энергетики и жилищно-коммунального хозяйства Кировской области с органами местного самоуправления муниципальных образований Кировской области  о предоставлении субсидии и иных межбюджетных трансфертов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t>
  </si>
  <si>
    <t>Чеглаков П.В. заместитель  начальника отдела энергетики  и энергоэффективности министерства  энергетики и жилищно-коммунального хозяйства Кировской области, предприятия и организации области</t>
  </si>
  <si>
    <t>Содержание Кировского областного государственного казенного учреждения  «Региональный информационно-аналитический центр при министерстве  энергетики и жилищно-коммунального хозяйства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</si>
  <si>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 Счастливцев С.В.  директор КОГКУ «Региональный информационно-аналитический центр при министерстве  энергетики и жилищно-коммунального хозяйства Кировской области»</t>
  </si>
  <si>
    <t>Проведен социологический опрос. Удовлетворенность населения городских  и муниципальных округов, муниципальных районов Кировской области жилищно-коммунальными услугами составила 70,6%</t>
  </si>
  <si>
    <t>Наименование государственной программы Кировской области, подпрограммы, подпрограммы, структурного элемента, мероприятия</t>
  </si>
  <si>
    <t>Заключено соглашение на реализацю мероприятия. Осуществлен капитальный ремонт водопроводных сетей в пос. Семушино Зуевского района Кировской области</t>
  </si>
  <si>
    <t>Заключено соглашение на реализацю мероприятия. Осуществлен капитальный ремонт водопровода  п.Карпушино Котельничского района</t>
  </si>
  <si>
    <t>Заключено соглашение на реализацю мероприятия. Осуществлен капитальный ремонт  водопровода п.Ленинская Искра Котельничского района</t>
  </si>
  <si>
    <t>Заключено соглашение на реализацю мероприятия. Осуществлен капитальный ремонт  водопровода п.Светлый Котельничского района</t>
  </si>
  <si>
    <t>Заключено соглашение на реализацю мероприятия. Осуществлен капитальный ремонт водопровода по ул.Советская с.Спасское Котельничского района</t>
  </si>
  <si>
    <t>Заключено соглашение на реализацю мероприятия. Осуществлен ремонт тепловых сетей от здания котельной по адресу: Подосиновский район, пгт Демьяново, ул. Энергетиков, д.5</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</si>
  <si>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Исмаилов О.В. И.о. главы города Котельнича (по согласованию)</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</si>
  <si>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Щекотова С.Н. и.о. главаы администрации Советского городского поселения (по согласованию)</t>
  </si>
  <si>
    <t xml:space="preserve">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Малков А.В. Шаталов И.В. Глава администрации Омутнинского городского поселения Омутнинского района (по согласованию)  </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</si>
  <si>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Пелевина В.В. глава Вятскополянсокго района (по согласованию)</t>
  </si>
  <si>
    <t>Завершена модернизация системы водоснабжения Усть-Люгинского сельского поселения Вятскополянского района</t>
  </si>
  <si>
    <t>Юркин А.С. начальник отдела капитального ремонта жилищного фонда и реализации национальных проектов министерства  энергетики и жилищно-коммунального хозяйства Кировской области;   Пластинина А.Н., глава администрации Аркульского городского поселения Нолинского района (по согласованию)</t>
  </si>
  <si>
    <t xml:space="preserve">Приобретение материально-технических ресурсов в областной фонд для предупреждения ситуаций, которые могут привести к нарушению функционирования систем жизнеобеспечения населения Кировской области, и ликвидации их последствий </t>
  </si>
  <si>
    <t xml:space="preserve">Приобретены  топливно-энрегетические ресурсы и блочно-модульная котельная в облостной фонд для предупреждения ситуаций, которые могут привести к нарушению функционирования систем жизнеобеспечения населения Кировской области, и ликвидации их последствий </t>
  </si>
  <si>
    <t>Заключено соглашение на реализацю мероприятия. Приобретен водогрейный котел. Осуществлена замена водогрейного котла на котельной д. Кузнецы Орловского района. Оборудование введено в эксплуатацию</t>
  </si>
  <si>
    <t>Ремонт тепловых сетей от котельной №1 пгт. Демьяново Подосиновского района</t>
  </si>
  <si>
    <t>Заключено соглашение на реализацю мероприятия. Приобретен водогрейный котел. Осуществлена замена водогрейного котла КВр-1,16 на шахтной топке и монтаж котельного оборудования в котельной по адресу: Подосиновский район, пгт. Подосиновец, ул. Советская, д.77а. Оборудование введено в эксплуатацию</t>
  </si>
  <si>
    <t>Заключено соглашение на реализацю мероприятия. Приобретен водогрейный котел. Осуществлена замена водогрейного котла на котельной с. Чудиново Орловского района. Оборудование введено в эксплуатацию</t>
  </si>
  <si>
    <t>Проведение контрольных (надзорных) мероприятий в установленной сфере деятельности</t>
  </si>
  <si>
    <t>Обеспечено осуществление государственного контроля (надзора) в сфере жилищных правоотношений</t>
  </si>
  <si>
    <t xml:space="preserve">Доля проверок лицензионного и жилищного контроля (надзора), проведенных в установленные сроки, 100% в общем количестве проверок
</t>
  </si>
  <si>
    <t>Завершена реконструкция системы водоснабжения г. Котельнич. Объект введен в эксплуатацию</t>
  </si>
  <si>
    <t>Завершена реконструкция систем водоснабжения Советского городского поселения Советского района. Объект введен в эксплуатацию</t>
  </si>
  <si>
    <t>Завершена модернизация системы водоснабжения "Центральная часть" Омутнинского городского поселения Омутнинского района. Объект введен в эксплуатацию</t>
  </si>
  <si>
    <t>Водоснабжение н.п. Мари-Малмыж, Старый Кокуй Малмыжского района Кировской области</t>
  </si>
  <si>
    <t>Завершено стоительство сетей водоснабжения в н.п. Мари-Малмыж, Старый Кокуй Малмыжского района Кировской области. Объект введен в эксплуатацию</t>
  </si>
  <si>
    <t xml:space="preserve">Реконструкция системы водоснабжения города Вятские Поляны в Кировской области
</t>
  </si>
  <si>
    <t>Завершена реконструкции системы водоснабжения города Вятские Поляны. Объект введен в эксплуатацию</t>
  </si>
  <si>
    <t>Модернизация системы водоснабжения 
Усть-Люгинского сельского поселения Вятскополянского района</t>
  </si>
  <si>
    <t>Разработана проектная документацию на объект "Модернизация системы водоснабжения Усть-Люгинского сельского поселения Вятскополянского района", имеющая положительное заключение государственной экспертизы</t>
  </si>
  <si>
    <t>Реконструкция системы водоснабжения Даровского городского поселения Даровского района</t>
  </si>
  <si>
    <t>Заверешена реконструкция системы водоснабжения Даровского городского поселения Даровского района</t>
  </si>
  <si>
    <t>Разработана проектная документация на объект "Реконструкция системы водоснабжения Даровского городского поселения Даровского района", имеющая положительное заключение государственной экспертизы</t>
  </si>
  <si>
    <t xml:space="preserve">Разработана проектная документация на объект "Реконструкция системы водоснабжения Аркульского городского поселения Нолинского района", имеющая положительное заключение государственной экспертизы </t>
  </si>
  <si>
    <t>Реконструкция системы водоснабжения Торфяного сельского поселения Оричевского района</t>
  </si>
  <si>
    <t xml:space="preserve">Разработана проектная документация на объект "Реконструкция системы водоснабжения Торфяного сельского поселения Оричевского района", имеющая положительное заключение государственной экспертизы </t>
  </si>
  <si>
    <t>Реконструкция системы водоснабжения Ильинского сельского поселения Слободского района</t>
  </si>
  <si>
    <t xml:space="preserve">Разработана проектная документация на объект "Реконструкция системы водоснабжения Ильинского сельского поселения Слободского района", имеющая положительное заключение государственной экспертизы </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</si>
  <si>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электроэнергетики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</si>
  <si>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теплоснабжения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</si>
  <si>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водоснабжения и водоотведения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</si>
  <si>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газоснабжения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</si>
  <si>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на иные товары (услуги) (топливо твердое, топливо печное бытовое и керосин, реализуемые гражданам). Осуществлены контрольные (надзорные) мероприятия (при наличии оснований)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</si>
</sst>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9" x14ac:knownFonts="1">
    <font>
      <sz val="11"/>
      <color indexed="8"/>
      <name val="Calibri"/>
      <family val="2"/>
      <charset val="204"/>
    </font>
    <font>
      <sz val="10"/>
      <name val="Arial Cyr"/>
      <charset val="204"/>
    </font>
    <font>
      <sz val="13"/>
      <name val="Calibri"/>
      <family val="2"/>
      <charset val="204"/>
    </font>
    <font>
      <sz val="13"/>
      <name val="Times New Roman"/>
      <family val="1"/>
      <charset val="204"/>
    </font>
    <font>
      <b/>
      <sz val="16"/>
      <name val="Times New Roman"/>
      <family val="1"/>
      <charset val="204"/>
    </font>
    <font>
      <sz val="16"/>
      <name val="Calibri"/>
      <family val="2"/>
      <charset val="204"/>
    </font>
    <font>
      <sz val="16"/>
      <name val="Times New Roman"/>
      <family val="1"/>
      <charset val="204"/>
    </font>
    <font>
      <sz val="11"/>
      <name val="Calibri"/>
      <family val="2"/>
      <charset val="204"/>
    </font>
    <font>
      <sz val="11"/>
      <color indexed="8"/>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43" fontId="8" fillId="0" borderId="0" applyFont="0" applyFill="0" applyBorder="0" applyAlignment="0" applyProtection="0"/>
  </cellStyleXfs>
  <cellXfs count="120">
    <xf numFmtId="0" fontId="0" fillId="0" borderId="0" xfId="0"/>
    <xf numFmtId="0" fontId="2" fillId="2" borderId="0" xfId="0" applyFont="1" applyFill="1" applyAlignment="1">
      <alignment wrapText="1"/>
    </xf>
    <xf numFmtId="2" fontId="5" fillId="2" borderId="0" xfId="0" applyNumberFormat="1" applyFont="1" applyFill="1" applyAlignment="1">
      <alignment wrapText="1"/>
    </xf>
    <xf numFmtId="0" fontId="5" fillId="2" borderId="0" xfId="0" applyFont="1" applyFill="1" applyAlignment="1">
      <alignment wrapText="1"/>
    </xf>
    <xf numFmtId="0" fontId="2" fillId="2" borderId="0" xfId="0" applyFont="1" applyFill="1" applyAlignment="1" applyProtection="1">
      <alignment wrapText="1"/>
      <protection locked="0"/>
    </xf>
    <xf numFmtId="0" fontId="3" fillId="2" borderId="0" xfId="0" applyFont="1" applyFill="1" applyBorder="1" applyAlignment="1" applyProtection="1">
      <alignment horizontal="left" vertical="top" wrapText="1"/>
      <protection locked="0"/>
    </xf>
    <xf numFmtId="0" fontId="6" fillId="2" borderId="1" xfId="0" applyFont="1" applyFill="1" applyBorder="1" applyAlignment="1" applyProtection="1">
      <alignment vertical="top" wrapText="1"/>
      <protection locked="0"/>
    </xf>
    <xf numFmtId="2" fontId="6" fillId="2" borderId="1" xfId="0" applyNumberFormat="1" applyFont="1" applyFill="1" applyBorder="1" applyAlignment="1" applyProtection="1">
      <alignment horizontal="center" vertical="top" wrapText="1"/>
    </xf>
    <xf numFmtId="0" fontId="6" fillId="2" borderId="1" xfId="0" applyFont="1" applyFill="1" applyBorder="1" applyAlignment="1">
      <alignment vertical="top" wrapText="1"/>
    </xf>
    <xf numFmtId="4" fontId="6" fillId="2" borderId="1" xfId="1" applyNumberFormat="1" applyFont="1" applyFill="1" applyBorder="1" applyAlignment="1">
      <alignment horizontal="center" vertical="top" wrapText="1"/>
    </xf>
    <xf numFmtId="0" fontId="5" fillId="2" borderId="1" xfId="0" applyFont="1" applyFill="1" applyBorder="1" applyAlignment="1">
      <alignment wrapText="1"/>
    </xf>
    <xf numFmtId="0" fontId="6" fillId="2" borderId="1" xfId="0" applyFont="1" applyFill="1" applyBorder="1" applyAlignment="1">
      <alignment horizontal="center" vertical="top" wrapText="1"/>
    </xf>
    <xf numFmtId="0" fontId="5" fillId="2" borderId="0" xfId="0" applyFont="1" applyFill="1"/>
    <xf numFmtId="2" fontId="6" fillId="2" borderId="1" xfId="0" applyNumberFormat="1" applyFont="1" applyFill="1" applyBorder="1" applyAlignment="1" applyProtection="1">
      <alignment horizontal="center" vertical="top" wrapText="1"/>
      <protection locked="0"/>
    </xf>
    <xf numFmtId="4" fontId="6" fillId="2" borderId="1" xfId="0" applyNumberFormat="1" applyFont="1" applyFill="1" applyBorder="1" applyAlignment="1" applyProtection="1">
      <alignment horizontal="center" vertical="top" wrapText="1"/>
      <protection locked="0"/>
    </xf>
    <xf numFmtId="4" fontId="5" fillId="2" borderId="1" xfId="0" applyNumberFormat="1" applyFont="1" applyFill="1" applyBorder="1" applyAlignment="1">
      <alignment horizontal="center" vertical="top"/>
    </xf>
    <xf numFmtId="0" fontId="2" fillId="2" borderId="0" xfId="0" applyFont="1" applyFill="1" applyAlignment="1">
      <alignment horizontal="left" wrapText="1"/>
    </xf>
    <xf numFmtId="2" fontId="6" fillId="2" borderId="1" xfId="0" applyNumberFormat="1" applyFont="1" applyFill="1" applyBorder="1" applyAlignment="1">
      <alignment horizontal="center" vertical="top" wrapText="1"/>
    </xf>
    <xf numFmtId="0" fontId="6" fillId="2" borderId="4" xfId="1" applyFont="1" applyFill="1" applyBorder="1" applyAlignment="1">
      <alignment vertical="top" wrapText="1"/>
    </xf>
    <xf numFmtId="0" fontId="5" fillId="2" borderId="1" xfId="0" applyFont="1" applyFill="1" applyBorder="1"/>
    <xf numFmtId="14" fontId="6" fillId="2" borderId="1" xfId="0" applyNumberFormat="1" applyFont="1" applyFill="1" applyBorder="1" applyAlignment="1">
      <alignment horizontal="left" vertical="top" wrapText="1"/>
    </xf>
    <xf numFmtId="14" fontId="6" fillId="2" borderId="1" xfId="1" applyNumberFormat="1" applyFont="1" applyFill="1" applyBorder="1" applyAlignment="1">
      <alignment horizontal="left" vertical="top" wrapText="1"/>
    </xf>
    <xf numFmtId="2" fontId="6" fillId="2" borderId="1" xfId="0" applyNumberFormat="1" applyFont="1" applyFill="1" applyBorder="1" applyAlignment="1" applyProtection="1">
      <alignment horizontal="left" vertical="top" wrapText="1"/>
    </xf>
    <xf numFmtId="2" fontId="6" fillId="2" borderId="1" xfId="1" applyNumberFormat="1" applyFont="1" applyFill="1" applyBorder="1" applyAlignment="1">
      <alignment horizontal="left" vertical="top" wrapText="1"/>
    </xf>
    <xf numFmtId="4" fontId="6" fillId="2" borderId="4" xfId="1" applyNumberFormat="1" applyFont="1" applyFill="1" applyBorder="1" applyAlignment="1">
      <alignment horizontal="center" vertical="top" wrapText="1"/>
    </xf>
    <xf numFmtId="0" fontId="6" fillId="2" borderId="1" xfId="0" applyFont="1" applyFill="1" applyBorder="1" applyAlignment="1">
      <alignment horizontal="justify" vertical="top"/>
    </xf>
    <xf numFmtId="4" fontId="6" fillId="2" borderId="1" xfId="0" applyNumberFormat="1" applyFont="1" applyFill="1" applyBorder="1" applyAlignment="1">
      <alignment horizontal="center" vertical="top"/>
    </xf>
    <xf numFmtId="0" fontId="6" fillId="2" borderId="2" xfId="0" applyFont="1" applyFill="1" applyBorder="1" applyAlignment="1">
      <alignment horizontal="center" vertical="top" wrapText="1"/>
    </xf>
    <xf numFmtId="0" fontId="6" fillId="2" borderId="5" xfId="1" applyFont="1" applyFill="1" applyBorder="1" applyAlignment="1">
      <alignment vertical="top" wrapText="1"/>
    </xf>
    <xf numFmtId="14" fontId="6" fillId="2" borderId="7" xfId="1" applyNumberFormat="1" applyFont="1" applyFill="1" applyBorder="1" applyAlignment="1">
      <alignment horizontal="center" vertical="top" wrapText="1"/>
    </xf>
    <xf numFmtId="4" fontId="6" fillId="2" borderId="9" xfId="1" applyNumberFormat="1" applyFont="1" applyFill="1" applyBorder="1" applyAlignment="1">
      <alignment horizontal="center" vertical="top" wrapText="1"/>
    </xf>
    <xf numFmtId="2" fontId="6" fillId="2" borderId="4" xfId="0" applyNumberFormat="1" applyFont="1" applyFill="1" applyBorder="1" applyAlignment="1">
      <alignment horizontal="center" vertical="top" wrapText="1"/>
    </xf>
    <xf numFmtId="0" fontId="6" fillId="2" borderId="1" xfId="0" applyFont="1" applyFill="1" applyBorder="1" applyAlignment="1">
      <alignment horizontal="center" vertical="center" wrapText="1" shrinkToFit="1"/>
    </xf>
    <xf numFmtId="4" fontId="6" fillId="2" borderId="1" xfId="0" applyNumberFormat="1" applyFont="1" applyFill="1" applyBorder="1" applyAlignment="1">
      <alignment horizontal="center" vertical="center" wrapText="1" shrinkToFit="1"/>
    </xf>
    <xf numFmtId="2" fontId="6" fillId="2" borderId="1" xfId="0" applyNumberFormat="1" applyFont="1" applyFill="1" applyBorder="1" applyAlignment="1" applyProtection="1">
      <alignment vertical="top" wrapText="1"/>
      <protection locked="0"/>
    </xf>
    <xf numFmtId="4" fontId="6" fillId="2" borderId="1" xfId="0" applyNumberFormat="1" applyFont="1" applyFill="1" applyBorder="1" applyAlignment="1">
      <alignment horizontal="center" vertical="center" wrapText="1"/>
    </xf>
    <xf numFmtId="14" fontId="6" fillId="2" borderId="1" xfId="0" applyNumberFormat="1" applyFont="1" applyFill="1" applyBorder="1" applyAlignment="1" applyProtection="1">
      <alignment horizontal="center" vertical="top" wrapText="1"/>
      <protection locked="0"/>
    </xf>
    <xf numFmtId="14" fontId="6" fillId="2" borderId="1" xfId="1" applyNumberFormat="1" applyFont="1" applyFill="1" applyBorder="1" applyAlignment="1">
      <alignment horizontal="center" vertical="top" wrapText="1"/>
    </xf>
    <xf numFmtId="2" fontId="6" fillId="2" borderId="1" xfId="0" applyNumberFormat="1" applyFont="1" applyFill="1" applyBorder="1" applyAlignment="1" applyProtection="1">
      <alignment horizontal="left" vertical="top" wrapText="1"/>
      <protection locked="0"/>
    </xf>
    <xf numFmtId="49" fontId="6" fillId="2" borderId="5" xfId="0" applyNumberFormat="1" applyFont="1" applyFill="1" applyBorder="1" applyAlignment="1" applyProtection="1">
      <alignment horizontal="center" vertical="top" wrapText="1"/>
      <protection locked="0"/>
    </xf>
    <xf numFmtId="0" fontId="6" fillId="2" borderId="2"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14" fontId="6" fillId="2" borderId="5" xfId="1" applyNumberFormat="1" applyFont="1" applyFill="1" applyBorder="1" applyAlignment="1">
      <alignment horizontal="center" vertical="top" wrapText="1"/>
    </xf>
    <xf numFmtId="14" fontId="6" fillId="2" borderId="4" xfId="1" applyNumberFormat="1" applyFont="1" applyFill="1" applyBorder="1" applyAlignment="1">
      <alignment horizontal="center" vertical="top" wrapText="1"/>
    </xf>
    <xf numFmtId="0" fontId="6" fillId="2" borderId="5" xfId="1" applyFont="1" applyFill="1" applyBorder="1" applyAlignment="1">
      <alignment horizontal="left" vertical="top" wrapText="1"/>
    </xf>
    <xf numFmtId="49" fontId="6" fillId="2" borderId="4" xfId="0" applyNumberFormat="1" applyFont="1" applyFill="1" applyBorder="1" applyAlignment="1" applyProtection="1">
      <alignment horizontal="center" vertical="top" wrapText="1"/>
      <protection locked="0"/>
    </xf>
    <xf numFmtId="0" fontId="6" fillId="2" borderId="4" xfId="1" applyFont="1" applyFill="1" applyBorder="1" applyAlignment="1">
      <alignment horizontal="left" vertical="top" wrapText="1"/>
    </xf>
    <xf numFmtId="0" fontId="6" fillId="2" borderId="1" xfId="1" applyFont="1" applyFill="1" applyBorder="1" applyAlignment="1">
      <alignment horizontal="left" vertical="top" wrapText="1"/>
    </xf>
    <xf numFmtId="0" fontId="6" fillId="2" borderId="2" xfId="0" applyFont="1" applyFill="1" applyBorder="1" applyAlignment="1">
      <alignment vertical="top" wrapText="1"/>
    </xf>
    <xf numFmtId="0" fontId="6" fillId="2" borderId="4" xfId="0" applyFont="1" applyFill="1" applyBorder="1" applyAlignment="1">
      <alignment vertical="top" wrapText="1"/>
    </xf>
    <xf numFmtId="49" fontId="6" fillId="2" borderId="1" xfId="0" applyNumberFormat="1"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6" fillId="2" borderId="1" xfId="1" applyFont="1" applyFill="1" applyBorder="1" applyAlignment="1">
      <alignment vertical="top" wrapText="1"/>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left" vertical="top" wrapText="1"/>
    </xf>
    <xf numFmtId="0" fontId="3" fillId="2" borderId="0" xfId="0" applyFont="1" applyFill="1" applyBorder="1" applyAlignment="1" applyProtection="1">
      <alignment horizontal="left" vertical="center" wrapText="1"/>
      <protection locked="0"/>
    </xf>
    <xf numFmtId="14" fontId="6" fillId="2" borderId="1" xfId="1" applyNumberFormat="1" applyFont="1" applyFill="1" applyBorder="1" applyAlignment="1">
      <alignment horizontal="center" vertical="top" wrapText="1"/>
    </xf>
    <xf numFmtId="49" fontId="6" fillId="2" borderId="1" xfId="0" applyNumberFormat="1" applyFont="1" applyFill="1" applyBorder="1" applyAlignment="1" applyProtection="1">
      <alignment horizontal="center" vertical="top" wrapText="1"/>
      <protection locked="0"/>
    </xf>
    <xf numFmtId="0" fontId="6"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0" fontId="6" fillId="2" borderId="1" xfId="0" applyFont="1" applyFill="1" applyBorder="1" applyAlignment="1" applyProtection="1">
      <alignment horizontal="left" vertical="top" wrapText="1"/>
      <protection locked="0"/>
    </xf>
    <xf numFmtId="0" fontId="6" fillId="2" borderId="1" xfId="0" applyFont="1" applyFill="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6" fillId="2" borderId="1" xfId="1" applyFont="1" applyFill="1" applyBorder="1" applyAlignment="1">
      <alignment vertical="top" wrapText="1"/>
    </xf>
    <xf numFmtId="2" fontId="6" fillId="2" borderId="1" xfId="0" applyNumberFormat="1" applyFont="1" applyFill="1" applyBorder="1" applyAlignment="1" applyProtection="1">
      <alignment horizontal="left" vertical="top" wrapText="1"/>
      <protection locked="0"/>
    </xf>
    <xf numFmtId="14" fontId="6" fillId="2" borderId="1" xfId="0" applyNumberFormat="1" applyFont="1" applyFill="1" applyBorder="1" applyAlignment="1">
      <alignment horizontal="center" vertical="top" wrapText="1"/>
    </xf>
    <xf numFmtId="2" fontId="6" fillId="2" borderId="1" xfId="0" applyNumberFormat="1" applyFont="1" applyFill="1" applyBorder="1" applyAlignment="1" applyProtection="1">
      <alignment horizontal="left" vertical="top" wrapText="1"/>
      <protection locked="0"/>
    </xf>
    <xf numFmtId="49" fontId="6" fillId="2" borderId="2" xfId="0" applyNumberFormat="1" applyFont="1" applyFill="1" applyBorder="1" applyAlignment="1" applyProtection="1">
      <alignment horizontal="center" vertical="top" wrapText="1"/>
      <protection locked="0"/>
    </xf>
    <xf numFmtId="49" fontId="6" fillId="2" borderId="5" xfId="0" applyNumberFormat="1" applyFont="1" applyFill="1" applyBorder="1" applyAlignment="1" applyProtection="1">
      <alignment horizontal="center" vertical="top" wrapText="1"/>
      <protection locked="0"/>
    </xf>
    <xf numFmtId="0" fontId="6" fillId="2" borderId="2"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14" fontId="6" fillId="2" borderId="1" xfId="1" applyNumberFormat="1" applyFont="1" applyFill="1" applyBorder="1" applyAlignment="1">
      <alignment horizontal="center" vertical="top" wrapText="1"/>
    </xf>
    <xf numFmtId="14" fontId="6" fillId="2" borderId="2" xfId="1" applyNumberFormat="1" applyFont="1" applyFill="1" applyBorder="1" applyAlignment="1">
      <alignment horizontal="center" vertical="top" wrapText="1"/>
    </xf>
    <xf numFmtId="14" fontId="6" fillId="2" borderId="5" xfId="1" applyNumberFormat="1" applyFont="1" applyFill="1" applyBorder="1" applyAlignment="1">
      <alignment horizontal="center" vertical="top" wrapText="1"/>
    </xf>
    <xf numFmtId="14" fontId="6" fillId="2" borderId="4" xfId="1" applyNumberFormat="1" applyFont="1" applyFill="1" applyBorder="1" applyAlignment="1">
      <alignment horizontal="center" vertical="top" wrapText="1"/>
    </xf>
    <xf numFmtId="0" fontId="6" fillId="2" borderId="1" xfId="0" applyFont="1" applyFill="1" applyBorder="1" applyAlignment="1" applyProtection="1">
      <alignment horizontal="center" vertical="top" wrapText="1"/>
      <protection locked="0"/>
    </xf>
    <xf numFmtId="14" fontId="6" fillId="2" borderId="1" xfId="0" applyNumberFormat="1" applyFont="1" applyFill="1" applyBorder="1" applyAlignment="1">
      <alignment horizontal="center" vertical="top" wrapText="1"/>
    </xf>
    <xf numFmtId="0" fontId="6" fillId="2" borderId="2" xfId="1" applyFont="1" applyFill="1" applyBorder="1" applyAlignment="1">
      <alignment horizontal="left" vertical="top" wrapText="1"/>
    </xf>
    <xf numFmtId="0" fontId="6" fillId="2" borderId="5" xfId="1" applyFont="1" applyFill="1" applyBorder="1" applyAlignment="1">
      <alignment horizontal="left" vertical="top" wrapText="1"/>
    </xf>
    <xf numFmtId="49" fontId="6" fillId="2" borderId="1" xfId="0" applyNumberFormat="1"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7" fillId="2" borderId="5" xfId="0" applyFont="1" applyFill="1" applyBorder="1" applyAlignment="1">
      <alignment horizontal="center" vertical="top" wrapText="1"/>
    </xf>
    <xf numFmtId="0" fontId="6" fillId="2" borderId="1" xfId="1" applyFont="1" applyFill="1" applyBorder="1" applyAlignment="1">
      <alignment horizontal="left" vertical="top" wrapText="1"/>
    </xf>
    <xf numFmtId="0" fontId="6" fillId="2" borderId="2" xfId="0" applyFont="1" applyFill="1" applyBorder="1" applyAlignment="1">
      <alignment horizontal="left" vertical="top"/>
    </xf>
    <xf numFmtId="0" fontId="5" fillId="2" borderId="5" xfId="0" applyFont="1" applyFill="1" applyBorder="1" applyAlignment="1">
      <alignment horizontal="left" vertical="top"/>
    </xf>
    <xf numFmtId="0" fontId="7" fillId="2" borderId="5" xfId="0" applyFont="1" applyFill="1" applyBorder="1" applyAlignment="1">
      <alignment horizontal="left" vertical="top"/>
    </xf>
    <xf numFmtId="49" fontId="6" fillId="2" borderId="4" xfId="0" applyNumberFormat="1" applyFont="1" applyFill="1" applyBorder="1" applyAlignment="1" applyProtection="1">
      <alignment horizontal="center" vertical="top" wrapText="1"/>
      <protection locked="0"/>
    </xf>
    <xf numFmtId="0" fontId="6" fillId="2" borderId="6" xfId="1" applyFont="1" applyFill="1" applyBorder="1" applyAlignment="1">
      <alignment horizontal="left" vertical="top" wrapText="1"/>
    </xf>
    <xf numFmtId="0" fontId="6" fillId="2" borderId="7" xfId="1" applyFont="1" applyFill="1" applyBorder="1" applyAlignment="1">
      <alignment horizontal="left" vertical="top" wrapText="1"/>
    </xf>
    <xf numFmtId="0" fontId="7" fillId="2" borderId="5" xfId="0" applyFont="1" applyFill="1" applyBorder="1" applyAlignment="1">
      <alignment horizontal="left" vertical="top" wrapText="1"/>
    </xf>
    <xf numFmtId="0" fontId="6" fillId="2" borderId="4" xfId="1"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6" fillId="2" borderId="1" xfId="1" applyFont="1" applyFill="1" applyBorder="1" applyAlignment="1">
      <alignment vertical="top" wrapText="1"/>
    </xf>
    <xf numFmtId="0" fontId="5" fillId="2" borderId="1" xfId="0" applyFont="1" applyFill="1" applyBorder="1" applyAlignment="1">
      <alignment vertical="top" wrapText="1"/>
    </xf>
    <xf numFmtId="2" fontId="6" fillId="2" borderId="1" xfId="1" applyNumberFormat="1" applyFont="1" applyFill="1" applyBorder="1" applyAlignment="1">
      <alignment horizontal="center" vertical="top" wrapText="1"/>
    </xf>
    <xf numFmtId="0" fontId="4"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lignment horizontal="left" vertical="top" wrapText="1"/>
    </xf>
    <xf numFmtId="0" fontId="6" fillId="2" borderId="2"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3" fillId="2" borderId="0"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top" wrapText="1"/>
      <protection locked="0"/>
    </xf>
    <xf numFmtId="2" fontId="6" fillId="2" borderId="1" xfId="0" applyNumberFormat="1" applyFont="1" applyFill="1" applyBorder="1" applyAlignment="1" applyProtection="1">
      <alignment horizontal="center" vertical="top" wrapText="1"/>
    </xf>
    <xf numFmtId="2" fontId="6" fillId="2" borderId="1" xfId="0" applyNumberFormat="1"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2" fontId="6" fillId="2" borderId="1" xfId="1" applyNumberFormat="1" applyFont="1" applyFill="1" applyBorder="1" applyAlignment="1">
      <alignment horizontal="left" vertical="top" wrapText="1"/>
    </xf>
    <xf numFmtId="0" fontId="6" fillId="2" borderId="1" xfId="1" applyFont="1" applyFill="1" applyBorder="1" applyAlignment="1">
      <alignment horizontal="center" vertical="top" wrapText="1"/>
    </xf>
    <xf numFmtId="43" fontId="6" fillId="2" borderId="1" xfId="2" applyFont="1" applyFill="1" applyBorder="1" applyAlignment="1">
      <alignment horizontal="left" vertical="top" wrapText="1"/>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xf>
    <xf numFmtId="0" fontId="5" fillId="2" borderId="1" xfId="0" applyFont="1" applyFill="1" applyBorder="1" applyAlignment="1">
      <alignment horizontal="left" vertical="top"/>
    </xf>
    <xf numFmtId="0" fontId="7" fillId="2" borderId="1" xfId="0" applyFont="1" applyFill="1" applyBorder="1" applyAlignment="1">
      <alignment horizontal="left" vertical="top"/>
    </xf>
    <xf numFmtId="0" fontId="6" fillId="2" borderId="1" xfId="0" applyFont="1" applyFill="1" applyBorder="1" applyAlignment="1">
      <alignment vertical="top" wrapText="1"/>
    </xf>
    <xf numFmtId="0" fontId="6" fillId="2" borderId="1" xfId="0" applyFont="1" applyFill="1" applyBorder="1" applyAlignment="1" applyProtection="1">
      <alignment vertical="top" wrapText="1"/>
      <protection locked="0"/>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415637</xdr:rowOff>
    </xdr:from>
    <xdr:to>
      <xdr:col>7</xdr:col>
      <xdr:colOff>302895</xdr:colOff>
      <xdr:row>3</xdr:row>
      <xdr:rowOff>534998</xdr:rowOff>
    </xdr:to>
    <xdr:sp macro="" textlink="">
      <xdr:nvSpPr>
        <xdr:cNvPr id="2" name="TextBox 1"/>
        <xdr:cNvSpPr txBox="1"/>
      </xdr:nvSpPr>
      <xdr:spPr>
        <a:xfrm flipH="1">
          <a:off x="15506700" y="2768312"/>
          <a:ext cx="8513445" cy="119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99"/>
  <sheetViews>
    <sheetView tabSelected="1" view="pageBreakPreview" zoomScale="20" zoomScaleNormal="75" zoomScaleSheetLayoutView="20" workbookViewId="0">
      <selection activeCell="B5" sqref="B5:B9"/>
    </sheetView>
  </sheetViews>
  <sheetFormatPr defaultColWidth="9" defaultRowHeight="17.399999999999999" outlineLevelRow="1" x14ac:dyDescent="0.35"/>
  <cols>
    <col min="1" max="1" width="15.6640625" style="1" customWidth="1"/>
    <col min="2" max="2" width="77.44140625" style="1" customWidth="1"/>
    <col min="3" max="3" width="48" style="1" customWidth="1"/>
    <col min="4" max="4" width="28.6640625" style="1" customWidth="1"/>
    <col min="5" max="5" width="21.109375" style="1" customWidth="1"/>
    <col min="6" max="7" width="33.6640625" style="1" customWidth="1"/>
    <col min="8" max="8" width="101.6640625" style="16" customWidth="1"/>
    <col min="9" max="9" width="15.88671875" style="1" bestFit="1" customWidth="1"/>
    <col min="10" max="16384" width="9" style="1"/>
  </cols>
  <sheetData>
    <row r="1" spans="1:251" ht="87" customHeight="1" x14ac:dyDescent="0.35">
      <c r="A1" s="4"/>
      <c r="B1" s="4"/>
      <c r="C1" s="4"/>
      <c r="D1" s="4"/>
      <c r="E1" s="4"/>
      <c r="F1" s="4"/>
      <c r="G1" s="4"/>
      <c r="H1" s="5" t="s">
        <v>344</v>
      </c>
    </row>
    <row r="2" spans="1:251" s="12" customFormat="1" ht="65.25" customHeight="1" x14ac:dyDescent="0.4">
      <c r="A2" s="96" t="s">
        <v>200</v>
      </c>
      <c r="B2" s="96"/>
      <c r="C2" s="96"/>
      <c r="D2" s="96"/>
      <c r="E2" s="96"/>
      <c r="F2" s="96"/>
      <c r="G2" s="96"/>
      <c r="H2" s="96"/>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row>
    <row r="3" spans="1:251" s="12" customFormat="1" ht="33" customHeight="1" x14ac:dyDescent="0.4">
      <c r="A3" s="97" t="s">
        <v>0</v>
      </c>
      <c r="B3" s="97" t="s">
        <v>360</v>
      </c>
      <c r="C3" s="97" t="s">
        <v>1</v>
      </c>
      <c r="D3" s="98" t="s">
        <v>186</v>
      </c>
      <c r="E3" s="99"/>
      <c r="F3" s="97" t="s">
        <v>68</v>
      </c>
      <c r="G3" s="100" t="s">
        <v>204</v>
      </c>
      <c r="H3" s="97" t="s">
        <v>343</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s="12" customFormat="1" ht="116.4" customHeight="1" x14ac:dyDescent="0.4">
      <c r="A4" s="97"/>
      <c r="B4" s="97"/>
      <c r="C4" s="97"/>
      <c r="D4" s="53" t="s">
        <v>2</v>
      </c>
      <c r="E4" s="53" t="s">
        <v>3</v>
      </c>
      <c r="F4" s="97"/>
      <c r="G4" s="101"/>
      <c r="H4" s="9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row>
    <row r="5" spans="1:251" s="12" customFormat="1" ht="27.6" customHeight="1" outlineLevel="1" x14ac:dyDescent="0.4">
      <c r="A5" s="103"/>
      <c r="B5" s="69" t="s">
        <v>4</v>
      </c>
      <c r="C5" s="69" t="s">
        <v>317</v>
      </c>
      <c r="D5" s="40"/>
      <c r="E5" s="40"/>
      <c r="F5" s="6" t="s">
        <v>5</v>
      </c>
      <c r="G5" s="7">
        <f>G6+G7+G8+G9</f>
        <v>3792294.85</v>
      </c>
      <c r="H5" s="107"/>
      <c r="I5" s="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row>
    <row r="6" spans="1:251" s="12" customFormat="1" ht="29.1" customHeight="1" outlineLevel="1" x14ac:dyDescent="0.4">
      <c r="A6" s="104"/>
      <c r="B6" s="70"/>
      <c r="C6" s="70"/>
      <c r="D6" s="41"/>
      <c r="E6" s="41"/>
      <c r="F6" s="6" t="s">
        <v>6</v>
      </c>
      <c r="G6" s="7">
        <f>G17</f>
        <v>450393.20000000007</v>
      </c>
      <c r="H6" s="107"/>
      <c r="I6" s="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row>
    <row r="7" spans="1:251" s="12" customFormat="1" ht="21.15" customHeight="1" outlineLevel="1" x14ac:dyDescent="0.4">
      <c r="A7" s="104"/>
      <c r="B7" s="70"/>
      <c r="C7" s="70"/>
      <c r="D7" s="41"/>
      <c r="E7" s="41"/>
      <c r="F7" s="6" t="s">
        <v>7</v>
      </c>
      <c r="G7" s="7">
        <f>G11+G18+G264+G280</f>
        <v>2009430.2000000002</v>
      </c>
      <c r="H7" s="107"/>
      <c r="I7" s="2"/>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row>
    <row r="8" spans="1:251" s="12" customFormat="1" ht="21.15" customHeight="1" outlineLevel="1" x14ac:dyDescent="0.4">
      <c r="A8" s="104"/>
      <c r="B8" s="70"/>
      <c r="C8" s="70"/>
      <c r="D8" s="41"/>
      <c r="E8" s="41"/>
      <c r="F8" s="6" t="s">
        <v>8</v>
      </c>
      <c r="G8" s="7">
        <f>G19</f>
        <v>10375.54999999999</v>
      </c>
      <c r="H8" s="107"/>
      <c r="I8" s="2"/>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row>
    <row r="9" spans="1:251" s="12" customFormat="1" ht="46.2" customHeight="1" outlineLevel="1" x14ac:dyDescent="0.4">
      <c r="A9" s="104"/>
      <c r="B9" s="70"/>
      <c r="C9" s="70"/>
      <c r="D9" s="41"/>
      <c r="E9" s="41"/>
      <c r="F9" s="6" t="s">
        <v>79</v>
      </c>
      <c r="G9" s="7">
        <f>G20+G265</f>
        <v>1322095.8999999999</v>
      </c>
      <c r="H9" s="107"/>
      <c r="I9" s="2"/>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row>
    <row r="10" spans="1:251" s="12" customFormat="1" ht="103.95" customHeight="1" outlineLevel="1" x14ac:dyDescent="0.4">
      <c r="A10" s="79" t="s">
        <v>20</v>
      </c>
      <c r="B10" s="102" t="s">
        <v>69</v>
      </c>
      <c r="C10" s="102" t="s">
        <v>337</v>
      </c>
      <c r="D10" s="71">
        <v>44927</v>
      </c>
      <c r="E10" s="71">
        <v>45291</v>
      </c>
      <c r="F10" s="51" t="s">
        <v>5</v>
      </c>
      <c r="G10" s="17">
        <f>G11</f>
        <v>147540</v>
      </c>
      <c r="H10" s="108"/>
      <c r="I10" s="2"/>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row>
    <row r="11" spans="1:251" s="12" customFormat="1" ht="41.4" customHeight="1" outlineLevel="1" x14ac:dyDescent="0.4">
      <c r="A11" s="79"/>
      <c r="B11" s="102"/>
      <c r="C11" s="91"/>
      <c r="D11" s="71">
        <v>43831</v>
      </c>
      <c r="E11" s="71">
        <v>44196</v>
      </c>
      <c r="F11" s="6" t="s">
        <v>7</v>
      </c>
      <c r="G11" s="7">
        <f>G12+G13+G14+G15</f>
        <v>147540</v>
      </c>
      <c r="H11" s="108"/>
      <c r="I11" s="2"/>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row>
    <row r="12" spans="1:251" s="12" customFormat="1" ht="139.35" customHeight="1" outlineLevel="1" x14ac:dyDescent="0.4">
      <c r="A12" s="50" t="s">
        <v>23</v>
      </c>
      <c r="B12" s="51" t="s">
        <v>354</v>
      </c>
      <c r="C12" s="54" t="s">
        <v>338</v>
      </c>
      <c r="D12" s="37">
        <v>44927</v>
      </c>
      <c r="E12" s="37">
        <v>45291</v>
      </c>
      <c r="F12" s="51" t="s">
        <v>7</v>
      </c>
      <c r="G12" s="7">
        <v>75721.8</v>
      </c>
      <c r="H12" s="22" t="s">
        <v>350</v>
      </c>
      <c r="I12" s="2"/>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row>
    <row r="13" spans="1:251" s="12" customFormat="1" ht="248.1" customHeight="1" outlineLevel="1" x14ac:dyDescent="0.4">
      <c r="A13" s="50" t="s">
        <v>24</v>
      </c>
      <c r="B13" s="51" t="s">
        <v>16</v>
      </c>
      <c r="C13" s="54" t="s">
        <v>339</v>
      </c>
      <c r="D13" s="37">
        <v>44927</v>
      </c>
      <c r="E13" s="37">
        <v>45291</v>
      </c>
      <c r="F13" s="51" t="s">
        <v>7</v>
      </c>
      <c r="G13" s="7">
        <v>21818.2</v>
      </c>
      <c r="H13" s="22" t="s">
        <v>163</v>
      </c>
      <c r="I13" s="2"/>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row>
    <row r="14" spans="1:251" s="12" customFormat="1" ht="170.4" customHeight="1" outlineLevel="1" x14ac:dyDescent="0.4">
      <c r="A14" s="57" t="s">
        <v>25</v>
      </c>
      <c r="B14" s="60" t="s">
        <v>86</v>
      </c>
      <c r="C14" s="61" t="s">
        <v>326</v>
      </c>
      <c r="D14" s="20">
        <v>44927</v>
      </c>
      <c r="E14" s="20">
        <v>45291</v>
      </c>
      <c r="F14" s="60" t="s">
        <v>7</v>
      </c>
      <c r="G14" s="7"/>
      <c r="H14" s="22" t="s">
        <v>351</v>
      </c>
      <c r="I14" s="2"/>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row>
    <row r="15" spans="1:251" s="12" customFormat="1" ht="130.94999999999999" customHeight="1" outlineLevel="1" x14ac:dyDescent="0.4">
      <c r="A15" s="57" t="s">
        <v>185</v>
      </c>
      <c r="B15" s="60" t="s">
        <v>373</v>
      </c>
      <c r="C15" s="58" t="s">
        <v>224</v>
      </c>
      <c r="D15" s="20">
        <v>45170</v>
      </c>
      <c r="E15" s="20">
        <v>45291</v>
      </c>
      <c r="F15" s="60" t="s">
        <v>7</v>
      </c>
      <c r="G15" s="7">
        <v>50000</v>
      </c>
      <c r="H15" s="60" t="s">
        <v>374</v>
      </c>
      <c r="I15" s="2"/>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row>
    <row r="16" spans="1:251" s="12" customFormat="1" ht="20.25" customHeight="1" outlineLevel="1" x14ac:dyDescent="0.4">
      <c r="A16" s="75">
        <v>2</v>
      </c>
      <c r="B16" s="80" t="s">
        <v>18</v>
      </c>
      <c r="C16" s="80" t="s">
        <v>324</v>
      </c>
      <c r="D16" s="71"/>
      <c r="E16" s="71"/>
      <c r="F16" s="6" t="s">
        <v>5</v>
      </c>
      <c r="G16" s="7">
        <f>SUM(G17:G20)</f>
        <v>3379625.05</v>
      </c>
      <c r="H16" s="109"/>
      <c r="I16" s="2"/>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row>
    <row r="17" spans="1:251" s="12" customFormat="1" ht="20.25" customHeight="1" outlineLevel="1" x14ac:dyDescent="0.4">
      <c r="A17" s="75"/>
      <c r="B17" s="80"/>
      <c r="C17" s="80"/>
      <c r="D17" s="71"/>
      <c r="E17" s="71"/>
      <c r="F17" s="6" t="s">
        <v>6</v>
      </c>
      <c r="G17" s="7">
        <f>G179</f>
        <v>450393.20000000007</v>
      </c>
      <c r="H17" s="109"/>
      <c r="I17" s="2"/>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row>
    <row r="18" spans="1:251" s="12" customFormat="1" ht="26.4" customHeight="1" outlineLevel="1" x14ac:dyDescent="0.4">
      <c r="A18" s="75"/>
      <c r="B18" s="80"/>
      <c r="C18" s="80"/>
      <c r="D18" s="71"/>
      <c r="E18" s="71"/>
      <c r="F18" s="6" t="s">
        <v>7</v>
      </c>
      <c r="G18" s="7">
        <f>G21+G25+G32+G38+G47+G51+G180</f>
        <v>1796610.4000000001</v>
      </c>
      <c r="H18" s="109"/>
      <c r="I18" s="2"/>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row>
    <row r="19" spans="1:251" s="12" customFormat="1" ht="21" outlineLevel="1" x14ac:dyDescent="0.4">
      <c r="A19" s="75"/>
      <c r="B19" s="80"/>
      <c r="C19" s="80"/>
      <c r="D19" s="71"/>
      <c r="E19" s="71"/>
      <c r="F19" s="6" t="s">
        <v>8</v>
      </c>
      <c r="G19" s="7">
        <f>G52+G181</f>
        <v>10375.54999999999</v>
      </c>
      <c r="H19" s="109"/>
      <c r="I19" s="2"/>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row>
    <row r="20" spans="1:251" s="12" customFormat="1" ht="54" customHeight="1" outlineLevel="1" x14ac:dyDescent="0.4">
      <c r="A20" s="75"/>
      <c r="B20" s="80"/>
      <c r="C20" s="80"/>
      <c r="D20" s="71"/>
      <c r="E20" s="71"/>
      <c r="F20" s="6" t="s">
        <v>79</v>
      </c>
      <c r="G20" s="7">
        <f>G39</f>
        <v>1122245.8999999999</v>
      </c>
      <c r="H20" s="110"/>
      <c r="I20" s="2"/>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row>
    <row r="21" spans="1:251" s="12" customFormat="1" ht="86.7" customHeight="1" outlineLevel="1" x14ac:dyDescent="0.4">
      <c r="A21" s="57" t="s">
        <v>27</v>
      </c>
      <c r="B21" s="60" t="s">
        <v>28</v>
      </c>
      <c r="C21" s="58" t="s">
        <v>316</v>
      </c>
      <c r="D21" s="56">
        <v>44927</v>
      </c>
      <c r="E21" s="56">
        <v>45291</v>
      </c>
      <c r="F21" s="63" t="s">
        <v>7</v>
      </c>
      <c r="G21" s="7">
        <f t="shared" ref="G21" si="0">G22</f>
        <v>90635.6</v>
      </c>
      <c r="H21" s="22"/>
      <c r="I21" s="2"/>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row>
    <row r="22" spans="1:251" s="12" customFormat="1" ht="73.95" customHeight="1" outlineLevel="1" x14ac:dyDescent="0.4">
      <c r="A22" s="57" t="s">
        <v>29</v>
      </c>
      <c r="B22" s="60" t="s">
        <v>87</v>
      </c>
      <c r="C22" s="58" t="s">
        <v>316</v>
      </c>
      <c r="D22" s="56">
        <v>44927</v>
      </c>
      <c r="E22" s="56">
        <v>45291</v>
      </c>
      <c r="F22" s="63" t="s">
        <v>7</v>
      </c>
      <c r="G22" s="7">
        <v>90635.6</v>
      </c>
      <c r="H22" s="22" t="s">
        <v>380</v>
      </c>
      <c r="I22" s="2"/>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row>
    <row r="23" spans="1:251" s="12" customFormat="1" ht="66.45" customHeight="1" outlineLevel="1" x14ac:dyDescent="0.4">
      <c r="A23" s="57" t="s">
        <v>30</v>
      </c>
      <c r="B23" s="60" t="s">
        <v>21</v>
      </c>
      <c r="C23" s="58" t="s">
        <v>316</v>
      </c>
      <c r="D23" s="56">
        <v>44927</v>
      </c>
      <c r="E23" s="56">
        <v>45291</v>
      </c>
      <c r="F23" s="63" t="s">
        <v>9</v>
      </c>
      <c r="G23" s="7" t="s">
        <v>10</v>
      </c>
      <c r="H23" s="22" t="s">
        <v>164</v>
      </c>
      <c r="I23" s="2"/>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row>
    <row r="24" spans="1:251" s="12" customFormat="1" ht="81.599999999999994" customHeight="1" outlineLevel="1" x14ac:dyDescent="0.4">
      <c r="A24" s="57" t="s">
        <v>31</v>
      </c>
      <c r="B24" s="60" t="s">
        <v>379</v>
      </c>
      <c r="C24" s="58" t="s">
        <v>316</v>
      </c>
      <c r="D24" s="56">
        <v>44927</v>
      </c>
      <c r="E24" s="56">
        <v>45291</v>
      </c>
      <c r="F24" s="63" t="s">
        <v>9</v>
      </c>
      <c r="G24" s="7" t="s">
        <v>10</v>
      </c>
      <c r="H24" s="22" t="s">
        <v>381</v>
      </c>
      <c r="I24" s="2"/>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row>
    <row r="25" spans="1:251" s="12" customFormat="1" ht="84" outlineLevel="1" x14ac:dyDescent="0.4">
      <c r="A25" s="57" t="s">
        <v>26</v>
      </c>
      <c r="B25" s="60" t="s">
        <v>70</v>
      </c>
      <c r="C25" s="58" t="s">
        <v>19</v>
      </c>
      <c r="D25" s="56">
        <v>44927</v>
      </c>
      <c r="E25" s="56">
        <v>45291</v>
      </c>
      <c r="F25" s="63" t="s">
        <v>7</v>
      </c>
      <c r="G25" s="7">
        <f t="shared" ref="G25" si="1">G26</f>
        <v>40100</v>
      </c>
      <c r="H25" s="22"/>
      <c r="I25" s="2"/>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row>
    <row r="26" spans="1:251" s="12" customFormat="1" ht="91.35" customHeight="1" outlineLevel="1" x14ac:dyDescent="0.4">
      <c r="A26" s="57" t="s">
        <v>33</v>
      </c>
      <c r="B26" s="60" t="s">
        <v>32</v>
      </c>
      <c r="C26" s="58" t="s">
        <v>19</v>
      </c>
      <c r="D26" s="56">
        <v>44927</v>
      </c>
      <c r="E26" s="56">
        <v>45291</v>
      </c>
      <c r="F26" s="63" t="s">
        <v>7</v>
      </c>
      <c r="G26" s="7">
        <v>40100</v>
      </c>
      <c r="H26" s="22" t="s">
        <v>165</v>
      </c>
      <c r="I26" s="2"/>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row>
    <row r="27" spans="1:251" s="12" customFormat="1" ht="136.19999999999999" customHeight="1" outlineLevel="1" x14ac:dyDescent="0.4">
      <c r="A27" s="57" t="s">
        <v>34</v>
      </c>
      <c r="B27" s="60" t="s">
        <v>35</v>
      </c>
      <c r="C27" s="58" t="s">
        <v>19</v>
      </c>
      <c r="D27" s="56">
        <v>44927</v>
      </c>
      <c r="E27" s="56">
        <v>45291</v>
      </c>
      <c r="F27" s="63" t="s">
        <v>9</v>
      </c>
      <c r="G27" s="7" t="s">
        <v>10</v>
      </c>
      <c r="H27" s="22" t="s">
        <v>399</v>
      </c>
      <c r="I27" s="2"/>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row>
    <row r="28" spans="1:251" s="12" customFormat="1" ht="126" customHeight="1" outlineLevel="1" x14ac:dyDescent="0.4">
      <c r="A28" s="50" t="s">
        <v>36</v>
      </c>
      <c r="B28" s="51" t="s">
        <v>37</v>
      </c>
      <c r="C28" s="47" t="s">
        <v>19</v>
      </c>
      <c r="D28" s="37">
        <v>44927</v>
      </c>
      <c r="E28" s="37">
        <v>45291</v>
      </c>
      <c r="F28" s="52" t="s">
        <v>9</v>
      </c>
      <c r="G28" s="7" t="s">
        <v>10</v>
      </c>
      <c r="H28" s="22" t="s">
        <v>400</v>
      </c>
      <c r="I28" s="2"/>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row>
    <row r="29" spans="1:251" s="12" customFormat="1" ht="366" customHeight="1" outlineLevel="1" x14ac:dyDescent="0.4">
      <c r="A29" s="50" t="s">
        <v>38</v>
      </c>
      <c r="B29" s="51" t="s">
        <v>39</v>
      </c>
      <c r="C29" s="47" t="s">
        <v>19</v>
      </c>
      <c r="D29" s="37">
        <v>44927</v>
      </c>
      <c r="E29" s="37">
        <v>45291</v>
      </c>
      <c r="F29" s="52" t="s">
        <v>9</v>
      </c>
      <c r="G29" s="7" t="s">
        <v>10</v>
      </c>
      <c r="H29" s="22" t="s">
        <v>401</v>
      </c>
      <c r="I29" s="2"/>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row>
    <row r="30" spans="1:251" s="12" customFormat="1" ht="345" customHeight="1" outlineLevel="1" x14ac:dyDescent="0.4">
      <c r="A30" s="50" t="s">
        <v>40</v>
      </c>
      <c r="B30" s="51" t="s">
        <v>41</v>
      </c>
      <c r="C30" s="47" t="s">
        <v>19</v>
      </c>
      <c r="D30" s="37">
        <v>44927</v>
      </c>
      <c r="E30" s="37">
        <v>45291</v>
      </c>
      <c r="F30" s="52" t="s">
        <v>9</v>
      </c>
      <c r="G30" s="7" t="s">
        <v>10</v>
      </c>
      <c r="H30" s="22" t="s">
        <v>402</v>
      </c>
      <c r="I30" s="2"/>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row>
    <row r="31" spans="1:251" s="12" customFormat="1" ht="231.6" customHeight="1" outlineLevel="1" x14ac:dyDescent="0.4">
      <c r="A31" s="50" t="s">
        <v>81</v>
      </c>
      <c r="B31" s="51" t="s">
        <v>71</v>
      </c>
      <c r="C31" s="47" t="s">
        <v>19</v>
      </c>
      <c r="D31" s="37">
        <v>44927</v>
      </c>
      <c r="E31" s="37">
        <v>45291</v>
      </c>
      <c r="F31" s="52" t="s">
        <v>9</v>
      </c>
      <c r="G31" s="7" t="s">
        <v>10</v>
      </c>
      <c r="H31" s="22" t="s">
        <v>403</v>
      </c>
      <c r="I31" s="2"/>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row>
    <row r="32" spans="1:251" s="19" customFormat="1" ht="144" customHeight="1" outlineLevel="1" x14ac:dyDescent="0.4">
      <c r="A32" s="50" t="s">
        <v>167</v>
      </c>
      <c r="B32" s="52" t="s">
        <v>174</v>
      </c>
      <c r="C32" s="47" t="s">
        <v>328</v>
      </c>
      <c r="D32" s="37">
        <v>44927</v>
      </c>
      <c r="E32" s="37">
        <v>45291</v>
      </c>
      <c r="F32" s="52" t="s">
        <v>7</v>
      </c>
      <c r="G32" s="9">
        <f>G36</f>
        <v>1453296.8</v>
      </c>
      <c r="H32" s="56"/>
      <c r="I32" s="2"/>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row>
    <row r="33" spans="1:251" s="12" customFormat="1" ht="214.2" customHeight="1" outlineLevel="1" x14ac:dyDescent="0.4">
      <c r="A33" s="50" t="s">
        <v>12</v>
      </c>
      <c r="B33" s="52" t="s">
        <v>160</v>
      </c>
      <c r="C33" s="47" t="s">
        <v>327</v>
      </c>
      <c r="D33" s="37">
        <v>44927</v>
      </c>
      <c r="E33" s="37">
        <v>45291</v>
      </c>
      <c r="F33" s="8" t="s">
        <v>9</v>
      </c>
      <c r="G33" s="11" t="s">
        <v>10</v>
      </c>
      <c r="H33" s="21" t="s">
        <v>187</v>
      </c>
      <c r="I33" s="2"/>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row>
    <row r="34" spans="1:251" s="12" customFormat="1" ht="203.4" customHeight="1" outlineLevel="1" x14ac:dyDescent="0.4">
      <c r="A34" s="50" t="s">
        <v>42</v>
      </c>
      <c r="B34" s="52" t="s">
        <v>154</v>
      </c>
      <c r="C34" s="47" t="s">
        <v>327</v>
      </c>
      <c r="D34" s="37">
        <v>44927</v>
      </c>
      <c r="E34" s="37">
        <v>45291</v>
      </c>
      <c r="F34" s="8" t="s">
        <v>9</v>
      </c>
      <c r="G34" s="11" t="s">
        <v>10</v>
      </c>
      <c r="H34" s="52" t="s">
        <v>352</v>
      </c>
      <c r="I34" s="2"/>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row>
    <row r="35" spans="1:251" s="12" customFormat="1" ht="197.7" customHeight="1" outlineLevel="1" x14ac:dyDescent="0.4">
      <c r="A35" s="50" t="s">
        <v>43</v>
      </c>
      <c r="B35" s="52" t="s">
        <v>159</v>
      </c>
      <c r="C35" s="47" t="s">
        <v>328</v>
      </c>
      <c r="D35" s="37">
        <v>44927</v>
      </c>
      <c r="E35" s="37">
        <v>45291</v>
      </c>
      <c r="F35" s="8" t="s">
        <v>9</v>
      </c>
      <c r="G35" s="11" t="s">
        <v>10</v>
      </c>
      <c r="H35" s="23" t="s">
        <v>188</v>
      </c>
      <c r="I35" s="2"/>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row>
    <row r="36" spans="1:251" s="12" customFormat="1" ht="172.2" customHeight="1" outlineLevel="1" x14ac:dyDescent="0.4">
      <c r="A36" s="50" t="s">
        <v>44</v>
      </c>
      <c r="B36" s="52" t="s">
        <v>158</v>
      </c>
      <c r="C36" s="54" t="s">
        <v>338</v>
      </c>
      <c r="D36" s="37">
        <v>44927</v>
      </c>
      <c r="E36" s="37">
        <v>45291</v>
      </c>
      <c r="F36" s="8" t="s">
        <v>7</v>
      </c>
      <c r="G36" s="9">
        <v>1453296.8</v>
      </c>
      <c r="H36" s="23" t="s">
        <v>189</v>
      </c>
      <c r="I36" s="2"/>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row>
    <row r="37" spans="1:251" s="12" customFormat="1" ht="113.4" customHeight="1" outlineLevel="1" x14ac:dyDescent="0.4">
      <c r="A37" s="67" t="s">
        <v>72</v>
      </c>
      <c r="B37" s="77" t="s">
        <v>92</v>
      </c>
      <c r="C37" s="77" t="s">
        <v>225</v>
      </c>
      <c r="D37" s="72">
        <v>44927</v>
      </c>
      <c r="E37" s="72">
        <v>45291</v>
      </c>
      <c r="F37" s="8" t="s">
        <v>5</v>
      </c>
      <c r="G37" s="26">
        <f>G38+G39</f>
        <v>1187644.5</v>
      </c>
      <c r="H37" s="95"/>
      <c r="I37" s="2"/>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row>
    <row r="38" spans="1:251" s="12" customFormat="1" ht="84.6" customHeight="1" outlineLevel="1" x14ac:dyDescent="0.4">
      <c r="A38" s="68"/>
      <c r="B38" s="78"/>
      <c r="C38" s="78"/>
      <c r="D38" s="73"/>
      <c r="E38" s="73"/>
      <c r="F38" s="8" t="s">
        <v>7</v>
      </c>
      <c r="G38" s="9">
        <f>G40</f>
        <v>65398.6</v>
      </c>
      <c r="H38" s="95"/>
      <c r="I38" s="2"/>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row>
    <row r="39" spans="1:251" s="12" customFormat="1" ht="173.7" customHeight="1" outlineLevel="1" x14ac:dyDescent="0.4">
      <c r="A39" s="86"/>
      <c r="B39" s="90"/>
      <c r="C39" s="90"/>
      <c r="D39" s="74"/>
      <c r="E39" s="74"/>
      <c r="F39" s="8" t="s">
        <v>88</v>
      </c>
      <c r="G39" s="9">
        <f t="shared" ref="G39" si="2">G44</f>
        <v>1122245.8999999999</v>
      </c>
      <c r="H39" s="59"/>
      <c r="I39" s="2"/>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row>
    <row r="40" spans="1:251" s="12" customFormat="1" ht="213.6" customHeight="1" outlineLevel="1" x14ac:dyDescent="0.4">
      <c r="A40" s="50" t="s">
        <v>45</v>
      </c>
      <c r="B40" s="52" t="s">
        <v>94</v>
      </c>
      <c r="C40" s="47" t="s">
        <v>340</v>
      </c>
      <c r="D40" s="37">
        <v>44927</v>
      </c>
      <c r="E40" s="37">
        <v>45291</v>
      </c>
      <c r="F40" s="8" t="s">
        <v>7</v>
      </c>
      <c r="G40" s="9">
        <v>65398.6</v>
      </c>
      <c r="H40" s="23" t="s">
        <v>166</v>
      </c>
      <c r="I40" s="2"/>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row>
    <row r="41" spans="1:251" s="12" customFormat="1" ht="227.4" customHeight="1" outlineLevel="1" x14ac:dyDescent="0.4">
      <c r="A41" s="50" t="s">
        <v>46</v>
      </c>
      <c r="B41" s="52" t="s">
        <v>73</v>
      </c>
      <c r="C41" s="47" t="s">
        <v>340</v>
      </c>
      <c r="D41" s="37">
        <v>44927</v>
      </c>
      <c r="E41" s="37">
        <v>45291</v>
      </c>
      <c r="F41" s="48" t="s">
        <v>9</v>
      </c>
      <c r="G41" s="27" t="s">
        <v>10</v>
      </c>
      <c r="H41" s="23" t="s">
        <v>190</v>
      </c>
      <c r="I41" s="2"/>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row>
    <row r="42" spans="1:251" s="12" customFormat="1" ht="197.4" customHeight="1" outlineLevel="1" x14ac:dyDescent="0.4">
      <c r="A42" s="39" t="s">
        <v>47</v>
      </c>
      <c r="B42" s="44" t="s">
        <v>93</v>
      </c>
      <c r="C42" s="28" t="s">
        <v>341</v>
      </c>
      <c r="D42" s="42">
        <v>44927</v>
      </c>
      <c r="E42" s="29">
        <v>45291</v>
      </c>
      <c r="F42" s="48" t="s">
        <v>5</v>
      </c>
      <c r="G42" s="30">
        <f t="shared" ref="G42" si="3">G43+G44</f>
        <v>1122245.8999999999</v>
      </c>
      <c r="H42" s="111" t="s">
        <v>314</v>
      </c>
      <c r="I42" s="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row>
    <row r="43" spans="1:251" s="12" customFormat="1" ht="12.6" customHeight="1" outlineLevel="1" x14ac:dyDescent="0.4">
      <c r="A43" s="39"/>
      <c r="B43" s="44"/>
      <c r="C43" s="28"/>
      <c r="D43" s="28"/>
      <c r="E43" s="28"/>
      <c r="F43" s="49"/>
      <c r="G43" s="31"/>
      <c r="H43" s="111"/>
      <c r="I43" s="2"/>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row>
    <row r="44" spans="1:251" s="12" customFormat="1" ht="55.95" customHeight="1" outlineLevel="1" x14ac:dyDescent="0.4">
      <c r="A44" s="45"/>
      <c r="B44" s="46"/>
      <c r="C44" s="18"/>
      <c r="D44" s="18"/>
      <c r="E44" s="18"/>
      <c r="F44" s="8" t="s">
        <v>79</v>
      </c>
      <c r="G44" s="9">
        <v>1122245.8999999999</v>
      </c>
      <c r="H44" s="111"/>
      <c r="I44" s="2"/>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row>
    <row r="45" spans="1:251" s="12" customFormat="1" ht="154.19999999999999" customHeight="1" outlineLevel="1" x14ac:dyDescent="0.4">
      <c r="A45" s="45" t="s">
        <v>99</v>
      </c>
      <c r="B45" s="18" t="s">
        <v>95</v>
      </c>
      <c r="C45" s="46" t="s">
        <v>345</v>
      </c>
      <c r="D45" s="43">
        <v>44927</v>
      </c>
      <c r="E45" s="43">
        <v>45291</v>
      </c>
      <c r="F45" s="49" t="s">
        <v>9</v>
      </c>
      <c r="G45" s="24" t="s">
        <v>91</v>
      </c>
      <c r="H45" s="23" t="s">
        <v>315</v>
      </c>
      <c r="I45" s="2"/>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row>
    <row r="46" spans="1:251" s="12" customFormat="1" ht="115.2" customHeight="1" outlineLevel="1" x14ac:dyDescent="0.4">
      <c r="A46" s="79" t="s">
        <v>48</v>
      </c>
      <c r="B46" s="82" t="s">
        <v>155</v>
      </c>
      <c r="C46" s="93" t="s">
        <v>329</v>
      </c>
      <c r="D46" s="72">
        <v>44927</v>
      </c>
      <c r="E46" s="72">
        <v>45169</v>
      </c>
      <c r="F46" s="52" t="s">
        <v>5</v>
      </c>
      <c r="G46" s="17">
        <f>G47</f>
        <v>120</v>
      </c>
      <c r="H46" s="112"/>
      <c r="I46" s="2"/>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row>
    <row r="47" spans="1:251" s="12" customFormat="1" ht="19.350000000000001" customHeight="1" outlineLevel="1" x14ac:dyDescent="0.4">
      <c r="A47" s="79"/>
      <c r="B47" s="82"/>
      <c r="C47" s="94"/>
      <c r="D47" s="74"/>
      <c r="E47" s="74"/>
      <c r="F47" s="52" t="s">
        <v>7</v>
      </c>
      <c r="G47" s="17">
        <f>G49</f>
        <v>120</v>
      </c>
      <c r="H47" s="112"/>
      <c r="I47" s="2"/>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row>
    <row r="48" spans="1:251" s="12" customFormat="1" ht="139.94999999999999" customHeight="1" outlineLevel="1" x14ac:dyDescent="0.4">
      <c r="A48" s="50" t="s">
        <v>49</v>
      </c>
      <c r="B48" s="52" t="s">
        <v>156</v>
      </c>
      <c r="C48" s="52" t="s">
        <v>330</v>
      </c>
      <c r="D48" s="37">
        <v>44927</v>
      </c>
      <c r="E48" s="37">
        <v>45067</v>
      </c>
      <c r="F48" s="8" t="s">
        <v>9</v>
      </c>
      <c r="G48" s="11" t="s">
        <v>10</v>
      </c>
      <c r="H48" s="63" t="s">
        <v>191</v>
      </c>
      <c r="I48" s="2"/>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row>
    <row r="49" spans="1:251" s="12" customFormat="1" ht="147.75" customHeight="1" outlineLevel="1" x14ac:dyDescent="0.4">
      <c r="A49" s="50" t="s">
        <v>50</v>
      </c>
      <c r="B49" s="52" t="s">
        <v>157</v>
      </c>
      <c r="C49" s="52" t="s">
        <v>330</v>
      </c>
      <c r="D49" s="37">
        <v>45067</v>
      </c>
      <c r="E49" s="37">
        <v>45169</v>
      </c>
      <c r="F49" s="52" t="s">
        <v>7</v>
      </c>
      <c r="G49" s="17">
        <v>120</v>
      </c>
      <c r="H49" s="63" t="s">
        <v>359</v>
      </c>
      <c r="I49" s="2"/>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row>
    <row r="50" spans="1:251" s="12" customFormat="1" ht="48.6" customHeight="1" outlineLevel="1" x14ac:dyDescent="0.4">
      <c r="A50" s="79" t="s">
        <v>100</v>
      </c>
      <c r="B50" s="82" t="s">
        <v>83</v>
      </c>
      <c r="C50" s="82" t="s">
        <v>331</v>
      </c>
      <c r="D50" s="72">
        <v>44927</v>
      </c>
      <c r="E50" s="72">
        <v>45291</v>
      </c>
      <c r="F50" s="52" t="s">
        <v>5</v>
      </c>
      <c r="G50" s="9">
        <f t="shared" ref="G50" si="4">G51+G52</f>
        <v>107895.26000000001</v>
      </c>
      <c r="H50" s="111">
        <v>102500</v>
      </c>
      <c r="I50" s="2"/>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row>
    <row r="51" spans="1:251" s="12" customFormat="1" ht="31.65" customHeight="1" outlineLevel="1" x14ac:dyDescent="0.4">
      <c r="A51" s="79"/>
      <c r="B51" s="82"/>
      <c r="C51" s="91"/>
      <c r="D51" s="73"/>
      <c r="E51" s="73"/>
      <c r="F51" s="52" t="s">
        <v>7</v>
      </c>
      <c r="G51" s="9">
        <f>G56</f>
        <v>102500</v>
      </c>
      <c r="H51" s="111"/>
      <c r="I51" s="2"/>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row>
    <row r="52" spans="1:251" s="12" customFormat="1" ht="101.4" customHeight="1" outlineLevel="1" x14ac:dyDescent="0.4">
      <c r="A52" s="79"/>
      <c r="B52" s="82"/>
      <c r="C52" s="91"/>
      <c r="D52" s="74"/>
      <c r="E52" s="74"/>
      <c r="F52" s="52" t="s">
        <v>8</v>
      </c>
      <c r="G52" s="9">
        <f t="shared" ref="G52" si="5">G57</f>
        <v>5395.260000000002</v>
      </c>
      <c r="H52" s="111"/>
      <c r="I52" s="2"/>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row>
    <row r="53" spans="1:251" s="12" customFormat="1" ht="213.6" customHeight="1" outlineLevel="1" x14ac:dyDescent="0.4">
      <c r="A53" s="50" t="s">
        <v>101</v>
      </c>
      <c r="B53" s="47" t="s">
        <v>84</v>
      </c>
      <c r="C53" s="47" t="s">
        <v>224</v>
      </c>
      <c r="D53" s="37">
        <v>44927</v>
      </c>
      <c r="E53" s="37">
        <v>45291</v>
      </c>
      <c r="F53" s="52" t="s">
        <v>9</v>
      </c>
      <c r="G53" s="9" t="s">
        <v>10</v>
      </c>
      <c r="H53" s="23" t="s">
        <v>104</v>
      </c>
      <c r="I53" s="2"/>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row>
    <row r="54" spans="1:251" s="12" customFormat="1" ht="204.6" customHeight="1" outlineLevel="1" x14ac:dyDescent="0.4">
      <c r="A54" s="50" t="s">
        <v>103</v>
      </c>
      <c r="B54" s="47" t="s">
        <v>355</v>
      </c>
      <c r="C54" s="47" t="s">
        <v>225</v>
      </c>
      <c r="D54" s="37">
        <v>44927</v>
      </c>
      <c r="E54" s="37">
        <v>45291</v>
      </c>
      <c r="F54" s="52" t="s">
        <v>9</v>
      </c>
      <c r="G54" s="9" t="s">
        <v>10</v>
      </c>
      <c r="H54" s="61" t="s">
        <v>105</v>
      </c>
      <c r="I54" s="2"/>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row>
    <row r="55" spans="1:251" s="12" customFormat="1" ht="32.1" customHeight="1" outlineLevel="1" x14ac:dyDescent="0.4">
      <c r="A55" s="79" t="s">
        <v>128</v>
      </c>
      <c r="B55" s="82" t="s">
        <v>85</v>
      </c>
      <c r="C55" s="82" t="s">
        <v>337</v>
      </c>
      <c r="D55" s="72">
        <v>44927</v>
      </c>
      <c r="E55" s="71">
        <v>45291</v>
      </c>
      <c r="F55" s="52" t="s">
        <v>5</v>
      </c>
      <c r="G55" s="9">
        <f>G56+G57</f>
        <v>107895.26000000001</v>
      </c>
      <c r="H55" s="111" t="s">
        <v>106</v>
      </c>
      <c r="I55" s="2"/>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row>
    <row r="56" spans="1:251" s="12" customFormat="1" ht="22.5" customHeight="1" outlineLevel="1" x14ac:dyDescent="0.4">
      <c r="A56" s="79"/>
      <c r="B56" s="82"/>
      <c r="C56" s="91"/>
      <c r="D56" s="73"/>
      <c r="E56" s="71"/>
      <c r="F56" s="52" t="s">
        <v>7</v>
      </c>
      <c r="G56" s="9">
        <f>G59+G62+G65+G68+G71+G74+G77+G80+G83+G86+G89+G92+G95+G98+G101+G104+G107+G110+G113+G116+G119+G122+G125+G128+G131+G134+G137+G140+G143+G146+G149+G152+G155+G158+G161+G164+G167+G170+G173+G176</f>
        <v>102500</v>
      </c>
      <c r="H56" s="111"/>
      <c r="I56" s="2"/>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row>
    <row r="57" spans="1:251" s="12" customFormat="1" ht="83.4" customHeight="1" outlineLevel="1" x14ac:dyDescent="0.4">
      <c r="A57" s="79"/>
      <c r="B57" s="82"/>
      <c r="C57" s="91"/>
      <c r="D57" s="74"/>
      <c r="E57" s="71"/>
      <c r="F57" s="52" t="s">
        <v>8</v>
      </c>
      <c r="G57" s="9">
        <f>G60+G63+G66+G69+G72+G75+G78+G81+G84+G87+G90+G93+G96+G99+G102+G105+G108+G111+G114+G117+G120+G123+G126+G129+G132+G135+G138+G141+G144+G147+G150+G153+G156+G159+G162+G165+G168+G171+G174+G177</f>
        <v>5395.260000000002</v>
      </c>
      <c r="H57" s="111"/>
      <c r="I57" s="2"/>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row>
    <row r="58" spans="1:251" s="12" customFormat="1" ht="20.25" customHeight="1" outlineLevel="1" x14ac:dyDescent="0.4">
      <c r="A58" s="67" t="s">
        <v>113</v>
      </c>
      <c r="B58" s="77" t="s">
        <v>226</v>
      </c>
      <c r="C58" s="77" t="s">
        <v>227</v>
      </c>
      <c r="D58" s="72">
        <v>44927</v>
      </c>
      <c r="E58" s="72">
        <v>45291</v>
      </c>
      <c r="F58" s="52" t="s">
        <v>5</v>
      </c>
      <c r="G58" s="9">
        <f>G59+G60</f>
        <v>10736.85</v>
      </c>
      <c r="H58" s="82" t="s">
        <v>361</v>
      </c>
      <c r="I58" s="2"/>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row>
    <row r="59" spans="1:251" s="12" customFormat="1" ht="22.5" customHeight="1" outlineLevel="1" x14ac:dyDescent="0.4">
      <c r="A59" s="68"/>
      <c r="B59" s="78" t="s">
        <v>228</v>
      </c>
      <c r="C59" s="78"/>
      <c r="D59" s="73"/>
      <c r="E59" s="73"/>
      <c r="F59" s="52" t="s">
        <v>7</v>
      </c>
      <c r="G59" s="35">
        <v>10200</v>
      </c>
      <c r="H59" s="82" t="s">
        <v>228</v>
      </c>
      <c r="I59" s="2"/>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row>
    <row r="60" spans="1:251" s="12" customFormat="1" ht="120.6" customHeight="1" outlineLevel="1" x14ac:dyDescent="0.4">
      <c r="A60" s="86"/>
      <c r="B60" s="90" t="s">
        <v>229</v>
      </c>
      <c r="C60" s="90"/>
      <c r="D60" s="74"/>
      <c r="E60" s="74"/>
      <c r="F60" s="52" t="s">
        <v>8</v>
      </c>
      <c r="G60" s="35">
        <v>536.85</v>
      </c>
      <c r="H60" s="82" t="s">
        <v>229</v>
      </c>
      <c r="I60" s="2"/>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row>
    <row r="61" spans="1:251" s="12" customFormat="1" ht="20.25" customHeight="1" outlineLevel="1" x14ac:dyDescent="0.4">
      <c r="A61" s="67" t="s">
        <v>114</v>
      </c>
      <c r="B61" s="77" t="s">
        <v>228</v>
      </c>
      <c r="C61" s="77" t="s">
        <v>230</v>
      </c>
      <c r="D61" s="72">
        <v>44927</v>
      </c>
      <c r="E61" s="72">
        <v>45291</v>
      </c>
      <c r="F61" s="52" t="s">
        <v>5</v>
      </c>
      <c r="G61" s="9">
        <f>G62+G63</f>
        <v>842.11</v>
      </c>
      <c r="H61" s="82" t="s">
        <v>362</v>
      </c>
      <c r="I61" s="2"/>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row>
    <row r="62" spans="1:251" s="12" customFormat="1" ht="22.5" customHeight="1" outlineLevel="1" x14ac:dyDescent="0.4">
      <c r="A62" s="68"/>
      <c r="B62" s="78"/>
      <c r="C62" s="78"/>
      <c r="D62" s="73"/>
      <c r="E62" s="73"/>
      <c r="F62" s="52" t="s">
        <v>7</v>
      </c>
      <c r="G62" s="35">
        <v>800</v>
      </c>
      <c r="H62" s="82"/>
      <c r="I62" s="2"/>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row>
    <row r="63" spans="1:251" s="12" customFormat="1" ht="120.6" customHeight="1" outlineLevel="1" x14ac:dyDescent="0.4">
      <c r="A63" s="86"/>
      <c r="B63" s="90"/>
      <c r="C63" s="90"/>
      <c r="D63" s="74"/>
      <c r="E63" s="74"/>
      <c r="F63" s="52" t="s">
        <v>8</v>
      </c>
      <c r="G63" s="35">
        <v>42.110000000000014</v>
      </c>
      <c r="H63" s="82"/>
      <c r="I63" s="2"/>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row>
    <row r="64" spans="1:251" s="12" customFormat="1" ht="20.25" customHeight="1" outlineLevel="1" x14ac:dyDescent="0.4">
      <c r="A64" s="67" t="s">
        <v>115</v>
      </c>
      <c r="B64" s="77" t="s">
        <v>229</v>
      </c>
      <c r="C64" s="77" t="s">
        <v>230</v>
      </c>
      <c r="D64" s="72">
        <v>44927</v>
      </c>
      <c r="E64" s="72">
        <v>45291</v>
      </c>
      <c r="F64" s="52" t="s">
        <v>5</v>
      </c>
      <c r="G64" s="9">
        <f>G65+G66</f>
        <v>842.11</v>
      </c>
      <c r="H64" s="82" t="s">
        <v>363</v>
      </c>
      <c r="I64" s="2"/>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row>
    <row r="65" spans="1:251" s="12" customFormat="1" ht="22.5" customHeight="1" outlineLevel="1" x14ac:dyDescent="0.4">
      <c r="A65" s="68"/>
      <c r="B65" s="78"/>
      <c r="C65" s="78"/>
      <c r="D65" s="73"/>
      <c r="E65" s="73"/>
      <c r="F65" s="52" t="s">
        <v>7</v>
      </c>
      <c r="G65" s="35">
        <v>800</v>
      </c>
      <c r="H65" s="82"/>
      <c r="I65" s="2"/>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row>
    <row r="66" spans="1:251" s="12" customFormat="1" ht="111.75" customHeight="1" outlineLevel="1" x14ac:dyDescent="0.4">
      <c r="A66" s="86"/>
      <c r="B66" s="90"/>
      <c r="C66" s="90"/>
      <c r="D66" s="74"/>
      <c r="E66" s="74"/>
      <c r="F66" s="52" t="s">
        <v>8</v>
      </c>
      <c r="G66" s="35">
        <v>42.110000000000014</v>
      </c>
      <c r="H66" s="82"/>
      <c r="I66" s="2"/>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row>
    <row r="67" spans="1:251" s="12" customFormat="1" ht="20.25" customHeight="1" outlineLevel="1" x14ac:dyDescent="0.4">
      <c r="A67" s="67" t="s">
        <v>116</v>
      </c>
      <c r="B67" s="77" t="s">
        <v>231</v>
      </c>
      <c r="C67" s="77" t="s">
        <v>230</v>
      </c>
      <c r="D67" s="72">
        <v>44927</v>
      </c>
      <c r="E67" s="72">
        <v>45291</v>
      </c>
      <c r="F67" s="52" t="s">
        <v>5</v>
      </c>
      <c r="G67" s="9">
        <f>G68+G69</f>
        <v>842.11</v>
      </c>
      <c r="H67" s="82" t="s">
        <v>364</v>
      </c>
      <c r="I67" s="2"/>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row>
    <row r="68" spans="1:251" s="12" customFormat="1" ht="22.5" customHeight="1" outlineLevel="1" x14ac:dyDescent="0.4">
      <c r="A68" s="68"/>
      <c r="B68" s="78"/>
      <c r="C68" s="78"/>
      <c r="D68" s="73"/>
      <c r="E68" s="73"/>
      <c r="F68" s="52" t="s">
        <v>7</v>
      </c>
      <c r="G68" s="35">
        <v>800</v>
      </c>
      <c r="H68" s="82"/>
      <c r="I68" s="2"/>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row>
    <row r="69" spans="1:251" s="12" customFormat="1" ht="115.2" customHeight="1" outlineLevel="1" x14ac:dyDescent="0.4">
      <c r="A69" s="86"/>
      <c r="B69" s="90"/>
      <c r="C69" s="90"/>
      <c r="D69" s="74"/>
      <c r="E69" s="74"/>
      <c r="F69" s="52" t="s">
        <v>8</v>
      </c>
      <c r="G69" s="35">
        <v>42.110000000000014</v>
      </c>
      <c r="H69" s="82"/>
      <c r="I69" s="2"/>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row>
    <row r="70" spans="1:251" s="12" customFormat="1" ht="20.25" customHeight="1" outlineLevel="1" x14ac:dyDescent="0.4">
      <c r="A70" s="67" t="s">
        <v>129</v>
      </c>
      <c r="B70" s="77" t="s">
        <v>232</v>
      </c>
      <c r="C70" s="77" t="s">
        <v>230</v>
      </c>
      <c r="D70" s="72">
        <v>44927</v>
      </c>
      <c r="E70" s="72">
        <v>45291</v>
      </c>
      <c r="F70" s="52" t="s">
        <v>5</v>
      </c>
      <c r="G70" s="9">
        <f>G71+G72</f>
        <v>736.85</v>
      </c>
      <c r="H70" s="77" t="s">
        <v>365</v>
      </c>
      <c r="I70" s="2"/>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row>
    <row r="71" spans="1:251" s="12" customFormat="1" ht="22.5" customHeight="1" outlineLevel="1" x14ac:dyDescent="0.4">
      <c r="A71" s="68"/>
      <c r="B71" s="78"/>
      <c r="C71" s="78"/>
      <c r="D71" s="73"/>
      <c r="E71" s="73"/>
      <c r="F71" s="52" t="s">
        <v>7</v>
      </c>
      <c r="G71" s="35">
        <v>700</v>
      </c>
      <c r="H71" s="78"/>
      <c r="I71" s="2"/>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row>
    <row r="72" spans="1:251" s="12" customFormat="1" ht="114.6" customHeight="1" outlineLevel="1" x14ac:dyDescent="0.4">
      <c r="A72" s="86"/>
      <c r="B72" s="90"/>
      <c r="C72" s="90"/>
      <c r="D72" s="74"/>
      <c r="E72" s="74"/>
      <c r="F72" s="52" t="s">
        <v>8</v>
      </c>
      <c r="G72" s="35">
        <v>36.850000000000023</v>
      </c>
      <c r="H72" s="90"/>
      <c r="I72" s="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row>
    <row r="73" spans="1:251" s="12" customFormat="1" ht="20.25" customHeight="1" outlineLevel="1" x14ac:dyDescent="0.4">
      <c r="A73" s="67" t="s">
        <v>117</v>
      </c>
      <c r="B73" s="77" t="s">
        <v>233</v>
      </c>
      <c r="C73" s="77" t="s">
        <v>230</v>
      </c>
      <c r="D73" s="72">
        <v>44927</v>
      </c>
      <c r="E73" s="72">
        <v>45291</v>
      </c>
      <c r="F73" s="52" t="s">
        <v>5</v>
      </c>
      <c r="G73" s="9">
        <f>G74+G75</f>
        <v>20421.060000000001</v>
      </c>
      <c r="H73" s="77" t="s">
        <v>234</v>
      </c>
      <c r="I73" s="2"/>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row>
    <row r="74" spans="1:251" s="12" customFormat="1" ht="22.5" customHeight="1" outlineLevel="1" x14ac:dyDescent="0.4">
      <c r="A74" s="68"/>
      <c r="B74" s="78"/>
      <c r="C74" s="78"/>
      <c r="D74" s="73"/>
      <c r="E74" s="73"/>
      <c r="F74" s="52" t="s">
        <v>7</v>
      </c>
      <c r="G74" s="35">
        <v>19400</v>
      </c>
      <c r="H74" s="78"/>
      <c r="I74" s="2"/>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row>
    <row r="75" spans="1:251" s="12" customFormat="1" ht="120" customHeight="1" outlineLevel="1" x14ac:dyDescent="0.4">
      <c r="A75" s="86"/>
      <c r="B75" s="90"/>
      <c r="C75" s="90"/>
      <c r="D75" s="74"/>
      <c r="E75" s="74"/>
      <c r="F75" s="52" t="s">
        <v>8</v>
      </c>
      <c r="G75" s="35">
        <v>1021.0600000000013</v>
      </c>
      <c r="H75" s="90"/>
      <c r="I75" s="2"/>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row>
    <row r="76" spans="1:251" s="12" customFormat="1" ht="20.25" customHeight="1" outlineLevel="1" x14ac:dyDescent="0.4">
      <c r="A76" s="67" t="s">
        <v>118</v>
      </c>
      <c r="B76" s="77" t="s">
        <v>235</v>
      </c>
      <c r="C76" s="77" t="s">
        <v>230</v>
      </c>
      <c r="D76" s="72">
        <v>44927</v>
      </c>
      <c r="E76" s="72">
        <v>45291</v>
      </c>
      <c r="F76" s="52" t="s">
        <v>5</v>
      </c>
      <c r="G76" s="9">
        <f>G77+G78</f>
        <v>1052.6400000000001</v>
      </c>
      <c r="H76" s="77" t="s">
        <v>236</v>
      </c>
      <c r="I76" s="2"/>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row>
    <row r="77" spans="1:251" s="12" customFormat="1" ht="22.5" customHeight="1" outlineLevel="1" x14ac:dyDescent="0.4">
      <c r="A77" s="68"/>
      <c r="B77" s="78"/>
      <c r="C77" s="78"/>
      <c r="D77" s="73"/>
      <c r="E77" s="73"/>
      <c r="F77" s="52" t="s">
        <v>7</v>
      </c>
      <c r="G77" s="35">
        <v>1000</v>
      </c>
      <c r="H77" s="78"/>
      <c r="I77" s="2"/>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row>
    <row r="78" spans="1:251" s="12" customFormat="1" ht="112.95" customHeight="1" outlineLevel="1" x14ac:dyDescent="0.4">
      <c r="A78" s="86"/>
      <c r="B78" s="90"/>
      <c r="C78" s="90"/>
      <c r="D78" s="74"/>
      <c r="E78" s="74"/>
      <c r="F78" s="52" t="s">
        <v>8</v>
      </c>
      <c r="G78" s="35">
        <v>52.6400000000001</v>
      </c>
      <c r="H78" s="90"/>
      <c r="I78" s="2"/>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row>
    <row r="79" spans="1:251" s="12" customFormat="1" ht="20.25" customHeight="1" outlineLevel="1" x14ac:dyDescent="0.4">
      <c r="A79" s="67" t="s">
        <v>119</v>
      </c>
      <c r="B79" s="77" t="s">
        <v>237</v>
      </c>
      <c r="C79" s="77" t="s">
        <v>230</v>
      </c>
      <c r="D79" s="72">
        <v>44927</v>
      </c>
      <c r="E79" s="72">
        <v>45291</v>
      </c>
      <c r="F79" s="52" t="s">
        <v>5</v>
      </c>
      <c r="G79" s="9">
        <f>G80+G81</f>
        <v>1052.6400000000001</v>
      </c>
      <c r="H79" s="77" t="s">
        <v>238</v>
      </c>
      <c r="I79" s="2"/>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row>
    <row r="80" spans="1:251" s="12" customFormat="1" ht="22.5" customHeight="1" outlineLevel="1" x14ac:dyDescent="0.4">
      <c r="A80" s="68"/>
      <c r="B80" s="78"/>
      <c r="C80" s="78"/>
      <c r="D80" s="73"/>
      <c r="E80" s="73"/>
      <c r="F80" s="52" t="s">
        <v>7</v>
      </c>
      <c r="G80" s="35">
        <v>1000</v>
      </c>
      <c r="H80" s="78"/>
      <c r="I80" s="2"/>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row>
    <row r="81" spans="1:251" s="12" customFormat="1" ht="119.4" customHeight="1" outlineLevel="1" x14ac:dyDescent="0.4">
      <c r="A81" s="86"/>
      <c r="B81" s="90"/>
      <c r="C81" s="90"/>
      <c r="D81" s="74"/>
      <c r="E81" s="74"/>
      <c r="F81" s="52" t="s">
        <v>8</v>
      </c>
      <c r="G81" s="35">
        <v>52.6400000000001</v>
      </c>
      <c r="H81" s="90"/>
      <c r="I81" s="2"/>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row>
    <row r="82" spans="1:251" s="12" customFormat="1" ht="20.25" customHeight="1" outlineLevel="1" x14ac:dyDescent="0.4">
      <c r="A82" s="67" t="s">
        <v>120</v>
      </c>
      <c r="B82" s="77" t="s">
        <v>239</v>
      </c>
      <c r="C82" s="77" t="s">
        <v>240</v>
      </c>
      <c r="D82" s="72">
        <v>44927</v>
      </c>
      <c r="E82" s="72">
        <v>45291</v>
      </c>
      <c r="F82" s="52" t="s">
        <v>5</v>
      </c>
      <c r="G82" s="9">
        <f>G83+G84</f>
        <v>2842.11</v>
      </c>
      <c r="H82" s="77" t="s">
        <v>241</v>
      </c>
      <c r="I82" s="2"/>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row>
    <row r="83" spans="1:251" s="12" customFormat="1" ht="22.5" customHeight="1" outlineLevel="1" x14ac:dyDescent="0.4">
      <c r="A83" s="68"/>
      <c r="B83" s="78"/>
      <c r="C83" s="78"/>
      <c r="D83" s="73"/>
      <c r="E83" s="73"/>
      <c r="F83" s="52" t="s">
        <v>7</v>
      </c>
      <c r="G83" s="35">
        <v>2700</v>
      </c>
      <c r="H83" s="78"/>
      <c r="I83" s="2"/>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row>
    <row r="84" spans="1:251" s="12" customFormat="1" ht="127.2" customHeight="1" outlineLevel="1" x14ac:dyDescent="0.4">
      <c r="A84" s="86"/>
      <c r="B84" s="90"/>
      <c r="C84" s="90"/>
      <c r="D84" s="74"/>
      <c r="E84" s="74"/>
      <c r="F84" s="52" t="s">
        <v>8</v>
      </c>
      <c r="G84" s="35">
        <v>142.11000000000013</v>
      </c>
      <c r="H84" s="90"/>
      <c r="I84" s="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row>
    <row r="85" spans="1:251" s="12" customFormat="1" ht="20.25" customHeight="1" outlineLevel="1" x14ac:dyDescent="0.4">
      <c r="A85" s="67" t="s">
        <v>121</v>
      </c>
      <c r="B85" s="77" t="s">
        <v>242</v>
      </c>
      <c r="C85" s="77" t="s">
        <v>240</v>
      </c>
      <c r="D85" s="72">
        <v>44927</v>
      </c>
      <c r="E85" s="72">
        <v>45291</v>
      </c>
      <c r="F85" s="52" t="s">
        <v>5</v>
      </c>
      <c r="G85" s="9">
        <f>G86+G87</f>
        <v>305.27</v>
      </c>
      <c r="H85" s="77" t="s">
        <v>243</v>
      </c>
      <c r="I85" s="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row>
    <row r="86" spans="1:251" s="12" customFormat="1" ht="22.5" customHeight="1" outlineLevel="1" x14ac:dyDescent="0.4">
      <c r="A86" s="68"/>
      <c r="B86" s="78"/>
      <c r="C86" s="78"/>
      <c r="D86" s="73"/>
      <c r="E86" s="73"/>
      <c r="F86" s="52" t="s">
        <v>7</v>
      </c>
      <c r="G86" s="35">
        <v>290</v>
      </c>
      <c r="H86" s="78"/>
      <c r="I86" s="2"/>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row>
    <row r="87" spans="1:251" s="12" customFormat="1" ht="127.2" customHeight="1" outlineLevel="1" x14ac:dyDescent="0.4">
      <c r="A87" s="86"/>
      <c r="B87" s="90"/>
      <c r="C87" s="90"/>
      <c r="D87" s="74"/>
      <c r="E87" s="74"/>
      <c r="F87" s="52" t="s">
        <v>8</v>
      </c>
      <c r="G87" s="35">
        <v>15.269999999999982</v>
      </c>
      <c r="H87" s="90"/>
      <c r="I87" s="2"/>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row>
    <row r="88" spans="1:251" s="12" customFormat="1" ht="20.25" customHeight="1" outlineLevel="1" x14ac:dyDescent="0.4">
      <c r="A88" s="67" t="s">
        <v>122</v>
      </c>
      <c r="B88" s="77" t="s">
        <v>244</v>
      </c>
      <c r="C88" s="77" t="s">
        <v>240</v>
      </c>
      <c r="D88" s="72">
        <v>44927</v>
      </c>
      <c r="E88" s="72">
        <v>45291</v>
      </c>
      <c r="F88" s="52" t="s">
        <v>5</v>
      </c>
      <c r="G88" s="9">
        <f>G89+G90</f>
        <v>1421.06</v>
      </c>
      <c r="H88" s="77" t="s">
        <v>245</v>
      </c>
      <c r="I88" s="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row>
    <row r="89" spans="1:251" s="12" customFormat="1" ht="22.5" customHeight="1" outlineLevel="1" x14ac:dyDescent="0.4">
      <c r="A89" s="68"/>
      <c r="B89" s="78"/>
      <c r="C89" s="78"/>
      <c r="D89" s="73"/>
      <c r="E89" s="73"/>
      <c r="F89" s="52" t="s">
        <v>7</v>
      </c>
      <c r="G89" s="35">
        <v>1350</v>
      </c>
      <c r="H89" s="78"/>
      <c r="I89" s="2"/>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row>
    <row r="90" spans="1:251" s="12" customFormat="1" ht="124.95" customHeight="1" outlineLevel="1" x14ac:dyDescent="0.4">
      <c r="A90" s="86"/>
      <c r="B90" s="90"/>
      <c r="C90" s="90"/>
      <c r="D90" s="74"/>
      <c r="E90" s="74"/>
      <c r="F90" s="52" t="s">
        <v>8</v>
      </c>
      <c r="G90" s="35">
        <v>71.059999999999945</v>
      </c>
      <c r="H90" s="90"/>
      <c r="I90" s="2"/>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row>
    <row r="91" spans="1:251" s="12" customFormat="1" ht="20.25" customHeight="1" outlineLevel="1" x14ac:dyDescent="0.4">
      <c r="A91" s="67" t="s">
        <v>123</v>
      </c>
      <c r="B91" s="77" t="s">
        <v>246</v>
      </c>
      <c r="C91" s="77" t="s">
        <v>240</v>
      </c>
      <c r="D91" s="72">
        <v>44927</v>
      </c>
      <c r="E91" s="72">
        <v>45291</v>
      </c>
      <c r="F91" s="52" t="s">
        <v>5</v>
      </c>
      <c r="G91" s="9">
        <f>G92+G93</f>
        <v>736.85</v>
      </c>
      <c r="H91" s="77" t="s">
        <v>247</v>
      </c>
      <c r="I91" s="2"/>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row>
    <row r="92" spans="1:251" s="12" customFormat="1" ht="22.5" customHeight="1" outlineLevel="1" x14ac:dyDescent="0.4">
      <c r="A92" s="68"/>
      <c r="B92" s="78"/>
      <c r="C92" s="78"/>
      <c r="D92" s="73"/>
      <c r="E92" s="73"/>
      <c r="F92" s="52" t="s">
        <v>7</v>
      </c>
      <c r="G92" s="35">
        <v>700</v>
      </c>
      <c r="H92" s="78"/>
      <c r="I92" s="2"/>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row>
    <row r="93" spans="1:251" s="12" customFormat="1" ht="124.2" customHeight="1" outlineLevel="1" x14ac:dyDescent="0.4">
      <c r="A93" s="86"/>
      <c r="B93" s="90"/>
      <c r="C93" s="90"/>
      <c r="D93" s="74"/>
      <c r="E93" s="74"/>
      <c r="F93" s="52" t="s">
        <v>8</v>
      </c>
      <c r="G93" s="35">
        <v>36.850000000000023</v>
      </c>
      <c r="H93" s="90"/>
      <c r="I93" s="2"/>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row>
    <row r="94" spans="1:251" s="12" customFormat="1" ht="20.25" customHeight="1" outlineLevel="1" x14ac:dyDescent="0.4">
      <c r="A94" s="67" t="s">
        <v>124</v>
      </c>
      <c r="B94" s="77" t="s">
        <v>248</v>
      </c>
      <c r="C94" s="77" t="s">
        <v>249</v>
      </c>
      <c r="D94" s="72">
        <v>44927</v>
      </c>
      <c r="E94" s="72">
        <v>45291</v>
      </c>
      <c r="F94" s="52" t="s">
        <v>5</v>
      </c>
      <c r="G94" s="9">
        <f>G95+G96</f>
        <v>2950.53</v>
      </c>
      <c r="H94" s="77" t="s">
        <v>250</v>
      </c>
      <c r="I94" s="2"/>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row>
    <row r="95" spans="1:251" s="12" customFormat="1" ht="22.5" customHeight="1" outlineLevel="1" x14ac:dyDescent="0.4">
      <c r="A95" s="68"/>
      <c r="B95" s="78"/>
      <c r="C95" s="78"/>
      <c r="D95" s="73"/>
      <c r="E95" s="73"/>
      <c r="F95" s="52" t="s">
        <v>7</v>
      </c>
      <c r="G95" s="35">
        <v>2803</v>
      </c>
      <c r="H95" s="78"/>
      <c r="I95" s="2"/>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row>
    <row r="96" spans="1:251" s="12" customFormat="1" ht="140.4" customHeight="1" outlineLevel="1" x14ac:dyDescent="0.4">
      <c r="A96" s="86"/>
      <c r="B96" s="90"/>
      <c r="C96" s="90"/>
      <c r="D96" s="74"/>
      <c r="E96" s="74"/>
      <c r="F96" s="52" t="s">
        <v>8</v>
      </c>
      <c r="G96" s="35">
        <v>147.5300000000002</v>
      </c>
      <c r="H96" s="90"/>
      <c r="I96" s="2"/>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row>
    <row r="97" spans="1:251" s="12" customFormat="1" ht="20.25" customHeight="1" outlineLevel="1" x14ac:dyDescent="0.4">
      <c r="A97" s="67" t="s">
        <v>125</v>
      </c>
      <c r="B97" s="77" t="s">
        <v>251</v>
      </c>
      <c r="C97" s="82" t="s">
        <v>252</v>
      </c>
      <c r="D97" s="72">
        <v>44927</v>
      </c>
      <c r="E97" s="72">
        <v>45291</v>
      </c>
      <c r="F97" s="52" t="s">
        <v>5</v>
      </c>
      <c r="G97" s="9">
        <f>G98+G99</f>
        <v>2803.16</v>
      </c>
      <c r="H97" s="77" t="s">
        <v>253</v>
      </c>
      <c r="I97" s="2"/>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row>
    <row r="98" spans="1:251" s="12" customFormat="1" ht="22.5" customHeight="1" outlineLevel="1" x14ac:dyDescent="0.4">
      <c r="A98" s="68"/>
      <c r="B98" s="78"/>
      <c r="C98" s="91"/>
      <c r="D98" s="73"/>
      <c r="E98" s="73"/>
      <c r="F98" s="52" t="s">
        <v>7</v>
      </c>
      <c r="G98" s="35">
        <v>2663</v>
      </c>
      <c r="H98" s="78"/>
      <c r="I98" s="2"/>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row>
    <row r="99" spans="1:251" s="12" customFormat="1" ht="138.6" customHeight="1" outlineLevel="1" x14ac:dyDescent="0.4">
      <c r="A99" s="86"/>
      <c r="B99" s="90"/>
      <c r="C99" s="91"/>
      <c r="D99" s="74"/>
      <c r="E99" s="74"/>
      <c r="F99" s="52" t="s">
        <v>8</v>
      </c>
      <c r="G99" s="35">
        <v>140.15999999999985</v>
      </c>
      <c r="H99" s="90"/>
      <c r="I99" s="2"/>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row>
    <row r="100" spans="1:251" s="12" customFormat="1" ht="20.25" customHeight="1" outlineLevel="1" x14ac:dyDescent="0.4">
      <c r="A100" s="67" t="s">
        <v>130</v>
      </c>
      <c r="B100" s="77" t="s">
        <v>254</v>
      </c>
      <c r="C100" s="82" t="s">
        <v>255</v>
      </c>
      <c r="D100" s="72">
        <v>44927</v>
      </c>
      <c r="E100" s="72">
        <v>45291</v>
      </c>
      <c r="F100" s="52" t="s">
        <v>5</v>
      </c>
      <c r="G100" s="9">
        <f>G101+G102</f>
        <v>1600</v>
      </c>
      <c r="H100" s="77" t="s">
        <v>256</v>
      </c>
      <c r="I100" s="2"/>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row>
    <row r="101" spans="1:251" s="12" customFormat="1" ht="22.5" customHeight="1" outlineLevel="1" x14ac:dyDescent="0.4">
      <c r="A101" s="68"/>
      <c r="B101" s="78"/>
      <c r="C101" s="91"/>
      <c r="D101" s="73"/>
      <c r="E101" s="73"/>
      <c r="F101" s="52" t="s">
        <v>7</v>
      </c>
      <c r="G101" s="35">
        <v>1520</v>
      </c>
      <c r="H101" s="78"/>
      <c r="I101" s="2"/>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row>
    <row r="102" spans="1:251" s="12" customFormat="1" ht="141.6" customHeight="1" outlineLevel="1" x14ac:dyDescent="0.4">
      <c r="A102" s="86"/>
      <c r="B102" s="90"/>
      <c r="C102" s="91"/>
      <c r="D102" s="74"/>
      <c r="E102" s="74"/>
      <c r="F102" s="52" t="s">
        <v>8</v>
      </c>
      <c r="G102" s="35">
        <v>80</v>
      </c>
      <c r="H102" s="90"/>
      <c r="I102" s="2"/>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row>
    <row r="103" spans="1:251" s="12" customFormat="1" ht="20.25" customHeight="1" outlineLevel="1" x14ac:dyDescent="0.4">
      <c r="A103" s="67" t="s">
        <v>126</v>
      </c>
      <c r="B103" s="77" t="s">
        <v>257</v>
      </c>
      <c r="C103" s="77" t="s">
        <v>258</v>
      </c>
      <c r="D103" s="72">
        <v>44927</v>
      </c>
      <c r="E103" s="72">
        <v>45291</v>
      </c>
      <c r="F103" s="52" t="s">
        <v>5</v>
      </c>
      <c r="G103" s="9">
        <f>G104+G105</f>
        <v>124.02</v>
      </c>
      <c r="H103" s="77" t="s">
        <v>259</v>
      </c>
      <c r="I103" s="2"/>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row>
    <row r="104" spans="1:251" s="12" customFormat="1" ht="22.5" customHeight="1" outlineLevel="1" x14ac:dyDescent="0.4">
      <c r="A104" s="68"/>
      <c r="B104" s="78"/>
      <c r="C104" s="78"/>
      <c r="D104" s="73"/>
      <c r="E104" s="73"/>
      <c r="F104" s="52" t="s">
        <v>7</v>
      </c>
      <c r="G104" s="35">
        <v>117.8</v>
      </c>
      <c r="H104" s="78"/>
      <c r="I104" s="2"/>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row>
    <row r="105" spans="1:251" s="12" customFormat="1" ht="135.15" customHeight="1" outlineLevel="1" x14ac:dyDescent="0.4">
      <c r="A105" s="86"/>
      <c r="B105" s="90"/>
      <c r="C105" s="90"/>
      <c r="D105" s="74"/>
      <c r="E105" s="74"/>
      <c r="F105" s="52" t="s">
        <v>8</v>
      </c>
      <c r="G105" s="35">
        <v>6.22</v>
      </c>
      <c r="H105" s="90"/>
      <c r="I105" s="2"/>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row>
    <row r="106" spans="1:251" s="12" customFormat="1" ht="20.25" customHeight="1" outlineLevel="1" x14ac:dyDescent="0.4">
      <c r="A106" s="67" t="s">
        <v>127</v>
      </c>
      <c r="B106" s="77" t="s">
        <v>260</v>
      </c>
      <c r="C106" s="77" t="s">
        <v>258</v>
      </c>
      <c r="D106" s="72">
        <v>44927</v>
      </c>
      <c r="E106" s="72">
        <v>45291</v>
      </c>
      <c r="F106" s="52" t="s">
        <v>5</v>
      </c>
      <c r="G106" s="9">
        <f>G107+G108</f>
        <v>26.22</v>
      </c>
      <c r="H106" s="77" t="s">
        <v>261</v>
      </c>
      <c r="I106" s="2"/>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row>
    <row r="107" spans="1:251" s="12" customFormat="1" ht="22.5" customHeight="1" outlineLevel="1" x14ac:dyDescent="0.4">
      <c r="A107" s="68"/>
      <c r="B107" s="78"/>
      <c r="C107" s="78"/>
      <c r="D107" s="73"/>
      <c r="E107" s="73"/>
      <c r="F107" s="52" t="s">
        <v>7</v>
      </c>
      <c r="G107" s="35">
        <v>24.9</v>
      </c>
      <c r="H107" s="78"/>
      <c r="I107" s="2"/>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row>
    <row r="108" spans="1:251" s="12" customFormat="1" ht="141" customHeight="1" outlineLevel="1" x14ac:dyDescent="0.4">
      <c r="A108" s="86"/>
      <c r="B108" s="90"/>
      <c r="C108" s="90"/>
      <c r="D108" s="74"/>
      <c r="E108" s="74"/>
      <c r="F108" s="52" t="s">
        <v>8</v>
      </c>
      <c r="G108" s="35">
        <v>1.32</v>
      </c>
      <c r="H108" s="90"/>
      <c r="I108" s="2"/>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row>
    <row r="109" spans="1:251" s="12" customFormat="1" ht="20.25" customHeight="1" outlineLevel="1" x14ac:dyDescent="0.4">
      <c r="A109" s="67" t="s">
        <v>131</v>
      </c>
      <c r="B109" s="77" t="s">
        <v>262</v>
      </c>
      <c r="C109" s="77" t="s">
        <v>258</v>
      </c>
      <c r="D109" s="72">
        <v>44927</v>
      </c>
      <c r="E109" s="72">
        <v>45291</v>
      </c>
      <c r="F109" s="52" t="s">
        <v>5</v>
      </c>
      <c r="G109" s="9">
        <f>G110+G111</f>
        <v>35.120000000000005</v>
      </c>
      <c r="H109" s="77" t="s">
        <v>263</v>
      </c>
      <c r="I109" s="2"/>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row>
    <row r="110" spans="1:251" s="12" customFormat="1" ht="22.5" customHeight="1" outlineLevel="1" x14ac:dyDescent="0.4">
      <c r="A110" s="68"/>
      <c r="B110" s="78"/>
      <c r="C110" s="78"/>
      <c r="D110" s="73"/>
      <c r="E110" s="73"/>
      <c r="F110" s="52" t="s">
        <v>7</v>
      </c>
      <c r="G110" s="35">
        <v>33.35</v>
      </c>
      <c r="H110" s="78"/>
      <c r="I110" s="2"/>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row>
    <row r="111" spans="1:251" s="12" customFormat="1" ht="139.19999999999999" customHeight="1" outlineLevel="1" x14ac:dyDescent="0.4">
      <c r="A111" s="86"/>
      <c r="B111" s="90"/>
      <c r="C111" s="90"/>
      <c r="D111" s="74"/>
      <c r="E111" s="74"/>
      <c r="F111" s="52" t="s">
        <v>8</v>
      </c>
      <c r="G111" s="35">
        <v>1.77</v>
      </c>
      <c r="H111" s="90"/>
      <c r="I111" s="2"/>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row>
    <row r="112" spans="1:251" s="12" customFormat="1" ht="20.25" customHeight="1" outlineLevel="1" x14ac:dyDescent="0.4">
      <c r="A112" s="67" t="s">
        <v>132</v>
      </c>
      <c r="B112" s="77" t="s">
        <v>264</v>
      </c>
      <c r="C112" s="77" t="s">
        <v>265</v>
      </c>
      <c r="D112" s="72">
        <v>44927</v>
      </c>
      <c r="E112" s="72">
        <v>45291</v>
      </c>
      <c r="F112" s="52" t="s">
        <v>5</v>
      </c>
      <c r="G112" s="9">
        <f>G113+G114</f>
        <v>1707</v>
      </c>
      <c r="H112" s="77" t="s">
        <v>266</v>
      </c>
      <c r="I112" s="2"/>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row>
    <row r="113" spans="1:251" s="12" customFormat="1" ht="22.5" customHeight="1" outlineLevel="1" x14ac:dyDescent="0.4">
      <c r="A113" s="68"/>
      <c r="B113" s="78"/>
      <c r="C113" s="78"/>
      <c r="D113" s="73"/>
      <c r="E113" s="73"/>
      <c r="F113" s="52" t="s">
        <v>7</v>
      </c>
      <c r="G113" s="35">
        <v>1621.65</v>
      </c>
      <c r="H113" s="78"/>
      <c r="I113" s="2"/>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row>
    <row r="114" spans="1:251" s="12" customFormat="1" ht="174.6" customHeight="1" outlineLevel="1" x14ac:dyDescent="0.4">
      <c r="A114" s="86"/>
      <c r="B114" s="90"/>
      <c r="C114" s="90"/>
      <c r="D114" s="74"/>
      <c r="E114" s="74"/>
      <c r="F114" s="52" t="s">
        <v>8</v>
      </c>
      <c r="G114" s="35">
        <v>85.35</v>
      </c>
      <c r="H114" s="90"/>
      <c r="I114" s="2"/>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row>
    <row r="115" spans="1:251" s="12" customFormat="1" ht="20.25" customHeight="1" outlineLevel="1" x14ac:dyDescent="0.4">
      <c r="A115" s="67" t="s">
        <v>133</v>
      </c>
      <c r="B115" s="77" t="s">
        <v>267</v>
      </c>
      <c r="C115" s="77" t="s">
        <v>268</v>
      </c>
      <c r="D115" s="72">
        <v>44927</v>
      </c>
      <c r="E115" s="72">
        <v>45291</v>
      </c>
      <c r="F115" s="52" t="s">
        <v>5</v>
      </c>
      <c r="G115" s="9">
        <f>G116+G117</f>
        <v>605</v>
      </c>
      <c r="H115" s="77" t="s">
        <v>269</v>
      </c>
      <c r="I115" s="2"/>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row>
    <row r="116" spans="1:251" s="12" customFormat="1" ht="22.5" customHeight="1" outlineLevel="1" x14ac:dyDescent="0.4">
      <c r="A116" s="68"/>
      <c r="B116" s="78"/>
      <c r="C116" s="78"/>
      <c r="D116" s="73"/>
      <c r="E116" s="73"/>
      <c r="F116" s="52" t="s">
        <v>7</v>
      </c>
      <c r="G116" s="35">
        <v>574.75</v>
      </c>
      <c r="H116" s="78"/>
      <c r="I116" s="2"/>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row>
    <row r="117" spans="1:251" s="12" customFormat="1" ht="137.4" customHeight="1" outlineLevel="1" x14ac:dyDescent="0.4">
      <c r="A117" s="86"/>
      <c r="B117" s="90"/>
      <c r="C117" s="90"/>
      <c r="D117" s="74"/>
      <c r="E117" s="74"/>
      <c r="F117" s="52" t="s">
        <v>8</v>
      </c>
      <c r="G117" s="35">
        <v>30.25</v>
      </c>
      <c r="H117" s="90"/>
      <c r="I117" s="2"/>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row>
    <row r="118" spans="1:251" s="12" customFormat="1" ht="20.25" customHeight="1" outlineLevel="1" x14ac:dyDescent="0.4">
      <c r="A118" s="67" t="s">
        <v>134</v>
      </c>
      <c r="B118" s="77" t="s">
        <v>270</v>
      </c>
      <c r="C118" s="77" t="s">
        <v>268</v>
      </c>
      <c r="D118" s="72">
        <v>44927</v>
      </c>
      <c r="E118" s="72">
        <v>45291</v>
      </c>
      <c r="F118" s="52" t="s">
        <v>5</v>
      </c>
      <c r="G118" s="9">
        <f>G119+G120</f>
        <v>337.53</v>
      </c>
      <c r="H118" s="77" t="s">
        <v>271</v>
      </c>
      <c r="I118" s="2"/>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row>
    <row r="119" spans="1:251" s="12" customFormat="1" ht="22.5" customHeight="1" outlineLevel="1" x14ac:dyDescent="0.4">
      <c r="A119" s="68"/>
      <c r="B119" s="78"/>
      <c r="C119" s="78"/>
      <c r="D119" s="73"/>
      <c r="E119" s="73"/>
      <c r="F119" s="52" t="s">
        <v>7</v>
      </c>
      <c r="G119" s="35">
        <v>320.64999999999998</v>
      </c>
      <c r="H119" s="78"/>
      <c r="I119" s="2"/>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row>
    <row r="120" spans="1:251" s="12" customFormat="1" ht="144.6" customHeight="1" outlineLevel="1" x14ac:dyDescent="0.4">
      <c r="A120" s="86"/>
      <c r="B120" s="90"/>
      <c r="C120" s="90"/>
      <c r="D120" s="74"/>
      <c r="E120" s="74"/>
      <c r="F120" s="52" t="s">
        <v>8</v>
      </c>
      <c r="G120" s="35">
        <v>16.88</v>
      </c>
      <c r="H120" s="90"/>
      <c r="I120" s="2"/>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row>
    <row r="121" spans="1:251" s="12" customFormat="1" ht="20.25" customHeight="1" outlineLevel="1" x14ac:dyDescent="0.4">
      <c r="A121" s="67" t="s">
        <v>135</v>
      </c>
      <c r="B121" s="77" t="s">
        <v>272</v>
      </c>
      <c r="C121" s="82" t="s">
        <v>273</v>
      </c>
      <c r="D121" s="72">
        <v>44927</v>
      </c>
      <c r="E121" s="72">
        <v>45291</v>
      </c>
      <c r="F121" s="52" t="s">
        <v>5</v>
      </c>
      <c r="G121" s="9">
        <f>G122+G123</f>
        <v>143</v>
      </c>
      <c r="H121" s="77" t="s">
        <v>274</v>
      </c>
      <c r="I121" s="2"/>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row>
    <row r="122" spans="1:251" s="12" customFormat="1" ht="22.5" customHeight="1" outlineLevel="1" x14ac:dyDescent="0.4">
      <c r="A122" s="68"/>
      <c r="B122" s="78"/>
      <c r="C122" s="91"/>
      <c r="D122" s="73"/>
      <c r="E122" s="73"/>
      <c r="F122" s="52" t="s">
        <v>7</v>
      </c>
      <c r="G122" s="35">
        <v>135.85</v>
      </c>
      <c r="H122" s="78"/>
      <c r="I122" s="2"/>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row>
    <row r="123" spans="1:251" s="12" customFormat="1" ht="125.4" customHeight="1" outlineLevel="1" x14ac:dyDescent="0.4">
      <c r="A123" s="86"/>
      <c r="B123" s="90"/>
      <c r="C123" s="91"/>
      <c r="D123" s="74"/>
      <c r="E123" s="74"/>
      <c r="F123" s="52" t="s">
        <v>8</v>
      </c>
      <c r="G123" s="35">
        <v>7.15</v>
      </c>
      <c r="H123" s="90"/>
      <c r="I123" s="2"/>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row>
    <row r="124" spans="1:251" s="12" customFormat="1" ht="20.25" customHeight="1" outlineLevel="1" x14ac:dyDescent="0.4">
      <c r="A124" s="67" t="s">
        <v>136</v>
      </c>
      <c r="B124" s="77" t="s">
        <v>275</v>
      </c>
      <c r="C124" s="82" t="s">
        <v>273</v>
      </c>
      <c r="D124" s="72">
        <v>44927</v>
      </c>
      <c r="E124" s="72">
        <v>45291</v>
      </c>
      <c r="F124" s="52" t="s">
        <v>5</v>
      </c>
      <c r="G124" s="9">
        <f>G125+G126</f>
        <v>517</v>
      </c>
      <c r="H124" s="77" t="s">
        <v>276</v>
      </c>
      <c r="I124" s="2"/>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row>
    <row r="125" spans="1:251" s="12" customFormat="1" ht="22.5" customHeight="1" outlineLevel="1" x14ac:dyDescent="0.4">
      <c r="A125" s="68"/>
      <c r="B125" s="78"/>
      <c r="C125" s="91"/>
      <c r="D125" s="73"/>
      <c r="E125" s="73"/>
      <c r="F125" s="52" t="s">
        <v>7</v>
      </c>
      <c r="G125" s="35">
        <v>491.15</v>
      </c>
      <c r="H125" s="78"/>
      <c r="I125" s="2"/>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row>
    <row r="126" spans="1:251" s="12" customFormat="1" ht="124.95" customHeight="1" outlineLevel="1" x14ac:dyDescent="0.4">
      <c r="A126" s="86"/>
      <c r="B126" s="90"/>
      <c r="C126" s="91"/>
      <c r="D126" s="74"/>
      <c r="E126" s="74"/>
      <c r="F126" s="52" t="s">
        <v>8</v>
      </c>
      <c r="G126" s="35">
        <v>25.85</v>
      </c>
      <c r="H126" s="90"/>
      <c r="I126" s="2"/>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row>
    <row r="127" spans="1:251" s="12" customFormat="1" ht="20.25" customHeight="1" outlineLevel="1" x14ac:dyDescent="0.4">
      <c r="A127" s="67" t="s">
        <v>137</v>
      </c>
      <c r="B127" s="77" t="s">
        <v>277</v>
      </c>
      <c r="C127" s="82" t="s">
        <v>273</v>
      </c>
      <c r="D127" s="72">
        <v>44927</v>
      </c>
      <c r="E127" s="72">
        <v>45291</v>
      </c>
      <c r="F127" s="52" t="s">
        <v>5</v>
      </c>
      <c r="G127" s="9">
        <f>G128+G129</f>
        <v>490</v>
      </c>
      <c r="H127" s="77" t="s">
        <v>278</v>
      </c>
      <c r="I127" s="2"/>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row>
    <row r="128" spans="1:251" s="12" customFormat="1" ht="22.5" customHeight="1" outlineLevel="1" x14ac:dyDescent="0.4">
      <c r="A128" s="68"/>
      <c r="B128" s="78"/>
      <c r="C128" s="91"/>
      <c r="D128" s="73"/>
      <c r="E128" s="73"/>
      <c r="F128" s="52" t="s">
        <v>7</v>
      </c>
      <c r="G128" s="35">
        <v>465.5</v>
      </c>
      <c r="H128" s="78"/>
      <c r="I128" s="2"/>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row>
    <row r="129" spans="1:251" s="12" customFormat="1" ht="112.2" customHeight="1" outlineLevel="1" x14ac:dyDescent="0.4">
      <c r="A129" s="86"/>
      <c r="B129" s="90"/>
      <c r="C129" s="91"/>
      <c r="D129" s="74"/>
      <c r="E129" s="74"/>
      <c r="F129" s="52" t="s">
        <v>8</v>
      </c>
      <c r="G129" s="35">
        <v>24.5</v>
      </c>
      <c r="H129" s="90"/>
      <c r="I129" s="2"/>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row>
    <row r="130" spans="1:251" s="12" customFormat="1" ht="20.25" customHeight="1" outlineLevel="1" x14ac:dyDescent="0.4">
      <c r="A130" s="67" t="s">
        <v>161</v>
      </c>
      <c r="B130" s="77" t="s">
        <v>279</v>
      </c>
      <c r="C130" s="82" t="s">
        <v>273</v>
      </c>
      <c r="D130" s="72">
        <v>44927</v>
      </c>
      <c r="E130" s="72">
        <v>45291</v>
      </c>
      <c r="F130" s="52" t="s">
        <v>5</v>
      </c>
      <c r="G130" s="9">
        <f>G131+G132</f>
        <v>2352</v>
      </c>
      <c r="H130" s="77" t="s">
        <v>280</v>
      </c>
      <c r="I130" s="2"/>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row>
    <row r="131" spans="1:251" s="12" customFormat="1" ht="22.5" customHeight="1" outlineLevel="1" x14ac:dyDescent="0.4">
      <c r="A131" s="68"/>
      <c r="B131" s="78"/>
      <c r="C131" s="91"/>
      <c r="D131" s="73"/>
      <c r="E131" s="73"/>
      <c r="F131" s="52" t="s">
        <v>7</v>
      </c>
      <c r="G131" s="35">
        <v>2234.4</v>
      </c>
      <c r="H131" s="78"/>
      <c r="I131" s="2"/>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row>
    <row r="132" spans="1:251" s="12" customFormat="1" ht="114" customHeight="1" outlineLevel="1" x14ac:dyDescent="0.4">
      <c r="A132" s="86"/>
      <c r="B132" s="90"/>
      <c r="C132" s="91"/>
      <c r="D132" s="74"/>
      <c r="E132" s="74"/>
      <c r="F132" s="52" t="s">
        <v>8</v>
      </c>
      <c r="G132" s="35">
        <v>117.6</v>
      </c>
      <c r="H132" s="90"/>
      <c r="I132" s="2"/>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row>
    <row r="133" spans="1:251" s="12" customFormat="1" ht="20.25" customHeight="1" outlineLevel="1" x14ac:dyDescent="0.4">
      <c r="A133" s="67" t="s">
        <v>138</v>
      </c>
      <c r="B133" s="77" t="s">
        <v>281</v>
      </c>
      <c r="C133" s="82" t="s">
        <v>282</v>
      </c>
      <c r="D133" s="72">
        <v>44927</v>
      </c>
      <c r="E133" s="72">
        <v>45291</v>
      </c>
      <c r="F133" s="52" t="s">
        <v>5</v>
      </c>
      <c r="G133" s="9">
        <f>G134+G135</f>
        <v>2631.58</v>
      </c>
      <c r="H133" s="77" t="s">
        <v>283</v>
      </c>
      <c r="I133" s="2"/>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row>
    <row r="134" spans="1:251" s="12" customFormat="1" ht="22.5" customHeight="1" outlineLevel="1" x14ac:dyDescent="0.4">
      <c r="A134" s="68"/>
      <c r="B134" s="78"/>
      <c r="C134" s="91"/>
      <c r="D134" s="73"/>
      <c r="E134" s="73"/>
      <c r="F134" s="52" t="s">
        <v>7</v>
      </c>
      <c r="G134" s="35">
        <v>2500</v>
      </c>
      <c r="H134" s="78"/>
      <c r="I134" s="2"/>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row>
    <row r="135" spans="1:251" s="12" customFormat="1" ht="123" customHeight="1" outlineLevel="1" x14ac:dyDescent="0.4">
      <c r="A135" s="86"/>
      <c r="B135" s="90"/>
      <c r="C135" s="91"/>
      <c r="D135" s="74"/>
      <c r="E135" s="74"/>
      <c r="F135" s="52" t="s">
        <v>8</v>
      </c>
      <c r="G135" s="35">
        <v>131.58000000000001</v>
      </c>
      <c r="H135" s="90"/>
      <c r="I135" s="2"/>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row>
    <row r="136" spans="1:251" s="12" customFormat="1" ht="20.25" customHeight="1" outlineLevel="1" x14ac:dyDescent="0.4">
      <c r="A136" s="67" t="s">
        <v>139</v>
      </c>
      <c r="B136" s="77" t="s">
        <v>284</v>
      </c>
      <c r="C136" s="82" t="s">
        <v>285</v>
      </c>
      <c r="D136" s="72">
        <v>44927</v>
      </c>
      <c r="E136" s="72">
        <v>45291</v>
      </c>
      <c r="F136" s="52" t="s">
        <v>5</v>
      </c>
      <c r="G136" s="9">
        <f>G137+G138</f>
        <v>894.74</v>
      </c>
      <c r="H136" s="77" t="s">
        <v>375</v>
      </c>
      <c r="I136" s="2"/>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row>
    <row r="137" spans="1:251" s="12" customFormat="1" ht="22.5" customHeight="1" outlineLevel="1" x14ac:dyDescent="0.4">
      <c r="A137" s="68"/>
      <c r="B137" s="78"/>
      <c r="C137" s="91"/>
      <c r="D137" s="73"/>
      <c r="E137" s="73"/>
      <c r="F137" s="52" t="s">
        <v>7</v>
      </c>
      <c r="G137" s="35">
        <v>850</v>
      </c>
      <c r="H137" s="78"/>
      <c r="I137" s="2"/>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row>
    <row r="138" spans="1:251" s="12" customFormat="1" ht="120.6" customHeight="1" outlineLevel="1" x14ac:dyDescent="0.4">
      <c r="A138" s="86"/>
      <c r="B138" s="90"/>
      <c r="C138" s="91"/>
      <c r="D138" s="74"/>
      <c r="E138" s="74"/>
      <c r="F138" s="52" t="s">
        <v>8</v>
      </c>
      <c r="G138" s="35">
        <v>44.740000000000009</v>
      </c>
      <c r="H138" s="90"/>
      <c r="I138" s="2"/>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row>
    <row r="139" spans="1:251" s="12" customFormat="1" ht="20.25" customHeight="1" outlineLevel="1" x14ac:dyDescent="0.4">
      <c r="A139" s="67" t="s">
        <v>140</v>
      </c>
      <c r="B139" s="77" t="s">
        <v>286</v>
      </c>
      <c r="C139" s="82" t="s">
        <v>285</v>
      </c>
      <c r="D139" s="72">
        <v>44927</v>
      </c>
      <c r="E139" s="72">
        <v>45291</v>
      </c>
      <c r="F139" s="52" t="s">
        <v>5</v>
      </c>
      <c r="G139" s="9">
        <f>G140+G141</f>
        <v>435.79</v>
      </c>
      <c r="H139" s="77" t="s">
        <v>378</v>
      </c>
      <c r="I139" s="2"/>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row>
    <row r="140" spans="1:251" s="12" customFormat="1" ht="22.5" customHeight="1" outlineLevel="1" x14ac:dyDescent="0.4">
      <c r="A140" s="68"/>
      <c r="B140" s="78"/>
      <c r="C140" s="91"/>
      <c r="D140" s="73"/>
      <c r="E140" s="73"/>
      <c r="F140" s="52" t="s">
        <v>7</v>
      </c>
      <c r="G140" s="35">
        <v>414</v>
      </c>
      <c r="H140" s="78"/>
      <c r="I140" s="2"/>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row>
    <row r="141" spans="1:251" s="12" customFormat="1" ht="116.4" customHeight="1" outlineLevel="1" x14ac:dyDescent="0.4">
      <c r="A141" s="86"/>
      <c r="B141" s="90"/>
      <c r="C141" s="91"/>
      <c r="D141" s="74"/>
      <c r="E141" s="74"/>
      <c r="F141" s="52" t="s">
        <v>8</v>
      </c>
      <c r="G141" s="35">
        <v>21.79000000000002</v>
      </c>
      <c r="H141" s="90"/>
      <c r="I141" s="2"/>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row>
    <row r="142" spans="1:251" s="12" customFormat="1" ht="20.25" customHeight="1" outlineLevel="1" x14ac:dyDescent="0.4">
      <c r="A142" s="67" t="s">
        <v>141</v>
      </c>
      <c r="B142" s="77" t="s">
        <v>287</v>
      </c>
      <c r="C142" s="82" t="s">
        <v>288</v>
      </c>
      <c r="D142" s="72">
        <v>44927</v>
      </c>
      <c r="E142" s="72">
        <v>45291</v>
      </c>
      <c r="F142" s="52" t="s">
        <v>5</v>
      </c>
      <c r="G142" s="9">
        <f>G143+G144</f>
        <v>1000</v>
      </c>
      <c r="H142" s="77" t="s">
        <v>377</v>
      </c>
      <c r="I142" s="2"/>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row>
    <row r="143" spans="1:251" s="12" customFormat="1" ht="22.5" customHeight="1" outlineLevel="1" x14ac:dyDescent="0.4">
      <c r="A143" s="68"/>
      <c r="B143" s="78"/>
      <c r="C143" s="91"/>
      <c r="D143" s="73"/>
      <c r="E143" s="73"/>
      <c r="F143" s="52" t="s">
        <v>7</v>
      </c>
      <c r="G143" s="35">
        <v>950</v>
      </c>
      <c r="H143" s="78"/>
      <c r="I143" s="2"/>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row>
    <row r="144" spans="1:251" s="12" customFormat="1" ht="154.19999999999999" customHeight="1" outlineLevel="1" x14ac:dyDescent="0.4">
      <c r="A144" s="86"/>
      <c r="B144" s="90"/>
      <c r="C144" s="91"/>
      <c r="D144" s="74"/>
      <c r="E144" s="74"/>
      <c r="F144" s="52" t="s">
        <v>8</v>
      </c>
      <c r="G144" s="35">
        <v>50</v>
      </c>
      <c r="H144" s="90"/>
      <c r="I144" s="2"/>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row>
    <row r="145" spans="1:251" s="12" customFormat="1" ht="20.25" customHeight="1" outlineLevel="1" x14ac:dyDescent="0.4">
      <c r="A145" s="67" t="s">
        <v>142</v>
      </c>
      <c r="B145" s="77" t="s">
        <v>289</v>
      </c>
      <c r="C145" s="82" t="s">
        <v>290</v>
      </c>
      <c r="D145" s="72">
        <v>44927</v>
      </c>
      <c r="E145" s="72">
        <v>45291</v>
      </c>
      <c r="F145" s="52" t="s">
        <v>5</v>
      </c>
      <c r="G145" s="9">
        <f>G146+G147</f>
        <v>750</v>
      </c>
      <c r="H145" s="77" t="s">
        <v>291</v>
      </c>
      <c r="I145" s="2"/>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row>
    <row r="146" spans="1:251" s="12" customFormat="1" ht="22.5" customHeight="1" outlineLevel="1" x14ac:dyDescent="0.4">
      <c r="A146" s="68"/>
      <c r="B146" s="78"/>
      <c r="C146" s="91"/>
      <c r="D146" s="73"/>
      <c r="E146" s="73"/>
      <c r="F146" s="52" t="s">
        <v>7</v>
      </c>
      <c r="G146" s="35">
        <v>712.5</v>
      </c>
      <c r="H146" s="78"/>
      <c r="I146" s="2"/>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row>
    <row r="147" spans="1:251" s="12" customFormat="1" ht="158.4" customHeight="1" outlineLevel="1" x14ac:dyDescent="0.4">
      <c r="A147" s="86"/>
      <c r="B147" s="90"/>
      <c r="C147" s="91"/>
      <c r="D147" s="74"/>
      <c r="E147" s="74"/>
      <c r="F147" s="52" t="s">
        <v>8</v>
      </c>
      <c r="G147" s="35">
        <v>37.5</v>
      </c>
      <c r="H147" s="90"/>
      <c r="I147" s="2"/>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row>
    <row r="148" spans="1:251" s="12" customFormat="1" ht="20.25" customHeight="1" outlineLevel="1" x14ac:dyDescent="0.4">
      <c r="A148" s="67" t="s">
        <v>143</v>
      </c>
      <c r="B148" s="77" t="s">
        <v>183</v>
      </c>
      <c r="C148" s="82" t="s">
        <v>290</v>
      </c>
      <c r="D148" s="72">
        <v>44927</v>
      </c>
      <c r="E148" s="72">
        <v>45291</v>
      </c>
      <c r="F148" s="52" t="s">
        <v>5</v>
      </c>
      <c r="G148" s="9">
        <f>G149+G150</f>
        <v>949.48</v>
      </c>
      <c r="H148" s="77" t="s">
        <v>366</v>
      </c>
      <c r="I148" s="2"/>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row>
    <row r="149" spans="1:251" s="12" customFormat="1" ht="22.5" customHeight="1" outlineLevel="1" x14ac:dyDescent="0.4">
      <c r="A149" s="68"/>
      <c r="B149" s="78"/>
      <c r="C149" s="91"/>
      <c r="D149" s="73"/>
      <c r="E149" s="73"/>
      <c r="F149" s="52" t="s">
        <v>7</v>
      </c>
      <c r="G149" s="35">
        <v>902</v>
      </c>
      <c r="H149" s="78"/>
      <c r="I149" s="2"/>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row>
    <row r="150" spans="1:251" s="12" customFormat="1" ht="158.4" customHeight="1" outlineLevel="1" x14ac:dyDescent="0.4">
      <c r="A150" s="86"/>
      <c r="B150" s="90"/>
      <c r="C150" s="91"/>
      <c r="D150" s="74"/>
      <c r="E150" s="74"/>
      <c r="F150" s="52" t="s">
        <v>8</v>
      </c>
      <c r="G150" s="35">
        <v>47.48</v>
      </c>
      <c r="H150" s="90"/>
      <c r="I150" s="2"/>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row>
    <row r="151" spans="1:251" s="12" customFormat="1" ht="20.25" customHeight="1" outlineLevel="1" x14ac:dyDescent="0.4">
      <c r="A151" s="67" t="s">
        <v>144</v>
      </c>
      <c r="B151" s="77" t="s">
        <v>292</v>
      </c>
      <c r="C151" s="82" t="s">
        <v>290</v>
      </c>
      <c r="D151" s="72">
        <v>44927</v>
      </c>
      <c r="E151" s="72">
        <v>45291</v>
      </c>
      <c r="F151" s="52" t="s">
        <v>5</v>
      </c>
      <c r="G151" s="9">
        <f>G152+G153</f>
        <v>1000</v>
      </c>
      <c r="H151" s="77" t="s">
        <v>293</v>
      </c>
      <c r="I151" s="2"/>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row>
    <row r="152" spans="1:251" s="12" customFormat="1" ht="22.5" customHeight="1" outlineLevel="1" x14ac:dyDescent="0.4">
      <c r="A152" s="68"/>
      <c r="B152" s="78"/>
      <c r="C152" s="91"/>
      <c r="D152" s="73"/>
      <c r="E152" s="73"/>
      <c r="F152" s="52" t="s">
        <v>7</v>
      </c>
      <c r="G152" s="35">
        <v>950</v>
      </c>
      <c r="H152" s="78"/>
      <c r="I152" s="2"/>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row>
    <row r="153" spans="1:251" s="12" customFormat="1" ht="167.4" customHeight="1" outlineLevel="1" x14ac:dyDescent="0.4">
      <c r="A153" s="86"/>
      <c r="B153" s="90"/>
      <c r="C153" s="91"/>
      <c r="D153" s="74"/>
      <c r="E153" s="74"/>
      <c r="F153" s="52" t="s">
        <v>8</v>
      </c>
      <c r="G153" s="35">
        <v>50</v>
      </c>
      <c r="H153" s="90"/>
      <c r="I153" s="2"/>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row>
    <row r="154" spans="1:251" s="12" customFormat="1" ht="20.25" customHeight="1" outlineLevel="1" x14ac:dyDescent="0.4">
      <c r="A154" s="67" t="s">
        <v>145</v>
      </c>
      <c r="B154" s="77" t="s">
        <v>294</v>
      </c>
      <c r="C154" s="82" t="s">
        <v>290</v>
      </c>
      <c r="D154" s="72">
        <v>44927</v>
      </c>
      <c r="E154" s="72">
        <v>45291</v>
      </c>
      <c r="F154" s="52" t="s">
        <v>5</v>
      </c>
      <c r="G154" s="9">
        <f>G155+G156</f>
        <v>3200</v>
      </c>
      <c r="H154" s="77" t="s">
        <v>295</v>
      </c>
      <c r="I154" s="2"/>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row>
    <row r="155" spans="1:251" s="12" customFormat="1" ht="22.5" customHeight="1" outlineLevel="1" x14ac:dyDescent="0.4">
      <c r="A155" s="68"/>
      <c r="B155" s="78"/>
      <c r="C155" s="91"/>
      <c r="D155" s="73"/>
      <c r="E155" s="73"/>
      <c r="F155" s="52" t="s">
        <v>7</v>
      </c>
      <c r="G155" s="35">
        <v>3040</v>
      </c>
      <c r="H155" s="78"/>
      <c r="I155" s="2"/>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row>
    <row r="156" spans="1:251" s="12" customFormat="1" ht="154.19999999999999" customHeight="1" outlineLevel="1" x14ac:dyDescent="0.4">
      <c r="A156" s="86"/>
      <c r="B156" s="90"/>
      <c r="C156" s="91"/>
      <c r="D156" s="74"/>
      <c r="E156" s="74"/>
      <c r="F156" s="52" t="s">
        <v>8</v>
      </c>
      <c r="G156" s="35">
        <v>160</v>
      </c>
      <c r="H156" s="90"/>
      <c r="I156" s="2"/>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row>
    <row r="157" spans="1:251" s="12" customFormat="1" ht="20.25" customHeight="1" outlineLevel="1" x14ac:dyDescent="0.4">
      <c r="A157" s="67" t="s">
        <v>146</v>
      </c>
      <c r="B157" s="77" t="s">
        <v>376</v>
      </c>
      <c r="C157" s="82" t="s">
        <v>290</v>
      </c>
      <c r="D157" s="72">
        <v>44927</v>
      </c>
      <c r="E157" s="72">
        <v>45291</v>
      </c>
      <c r="F157" s="52" t="s">
        <v>5</v>
      </c>
      <c r="G157" s="9">
        <f>G158+G159</f>
        <v>9294.74</v>
      </c>
      <c r="H157" s="77" t="s">
        <v>296</v>
      </c>
      <c r="I157" s="2"/>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row>
    <row r="158" spans="1:251" s="12" customFormat="1" ht="22.5" customHeight="1" outlineLevel="1" x14ac:dyDescent="0.4">
      <c r="A158" s="68"/>
      <c r="B158" s="78"/>
      <c r="C158" s="91"/>
      <c r="D158" s="73"/>
      <c r="E158" s="73"/>
      <c r="F158" s="52" t="s">
        <v>7</v>
      </c>
      <c r="G158" s="35">
        <v>8830</v>
      </c>
      <c r="H158" s="78"/>
      <c r="I158" s="2"/>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row>
    <row r="159" spans="1:251" s="12" customFormat="1" ht="112.95" customHeight="1" outlineLevel="1" x14ac:dyDescent="0.4">
      <c r="A159" s="86"/>
      <c r="B159" s="90"/>
      <c r="C159" s="91"/>
      <c r="D159" s="74"/>
      <c r="E159" s="74"/>
      <c r="F159" s="52" t="s">
        <v>8</v>
      </c>
      <c r="G159" s="35">
        <v>464.73999999999978</v>
      </c>
      <c r="H159" s="90"/>
      <c r="I159" s="2"/>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row>
    <row r="160" spans="1:251" s="12" customFormat="1" ht="20.25" customHeight="1" outlineLevel="1" x14ac:dyDescent="0.4">
      <c r="A160" s="67" t="s">
        <v>147</v>
      </c>
      <c r="B160" s="77" t="s">
        <v>297</v>
      </c>
      <c r="C160" s="82" t="s">
        <v>298</v>
      </c>
      <c r="D160" s="72">
        <v>44927</v>
      </c>
      <c r="E160" s="72">
        <v>45291</v>
      </c>
      <c r="F160" s="52" t="s">
        <v>5</v>
      </c>
      <c r="G160" s="9">
        <f>G161+G162</f>
        <v>890</v>
      </c>
      <c r="H160" s="77" t="s">
        <v>299</v>
      </c>
      <c r="I160" s="2"/>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row>
    <row r="161" spans="1:251" s="12" customFormat="1" ht="22.5" customHeight="1" outlineLevel="1" x14ac:dyDescent="0.4">
      <c r="A161" s="68"/>
      <c r="B161" s="78"/>
      <c r="C161" s="91"/>
      <c r="D161" s="73"/>
      <c r="E161" s="73"/>
      <c r="F161" s="52" t="s">
        <v>7</v>
      </c>
      <c r="G161" s="35">
        <v>845.5</v>
      </c>
      <c r="H161" s="78"/>
      <c r="I161" s="2"/>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row>
    <row r="162" spans="1:251" s="12" customFormat="1" ht="169.95" customHeight="1" outlineLevel="1" x14ac:dyDescent="0.4">
      <c r="A162" s="86"/>
      <c r="B162" s="90"/>
      <c r="C162" s="91"/>
      <c r="D162" s="74"/>
      <c r="E162" s="74"/>
      <c r="F162" s="52" t="s">
        <v>8</v>
      </c>
      <c r="G162" s="35">
        <v>44.5</v>
      </c>
      <c r="H162" s="90"/>
      <c r="I162" s="2"/>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row>
    <row r="163" spans="1:251" s="12" customFormat="1" ht="20.25" customHeight="1" outlineLevel="1" x14ac:dyDescent="0.4">
      <c r="A163" s="67" t="s">
        <v>148</v>
      </c>
      <c r="B163" s="77" t="s">
        <v>300</v>
      </c>
      <c r="C163" s="77" t="s">
        <v>301</v>
      </c>
      <c r="D163" s="72">
        <v>44927</v>
      </c>
      <c r="E163" s="72">
        <v>45291</v>
      </c>
      <c r="F163" s="52" t="s">
        <v>5</v>
      </c>
      <c r="G163" s="9">
        <f>G164+G165</f>
        <v>3157.9</v>
      </c>
      <c r="H163" s="77" t="s">
        <v>302</v>
      </c>
      <c r="I163" s="2"/>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row>
    <row r="164" spans="1:251" s="12" customFormat="1" ht="22.5" customHeight="1" outlineLevel="1" x14ac:dyDescent="0.4">
      <c r="A164" s="68"/>
      <c r="B164" s="78"/>
      <c r="C164" s="78"/>
      <c r="D164" s="73"/>
      <c r="E164" s="73"/>
      <c r="F164" s="52" t="s">
        <v>7</v>
      </c>
      <c r="G164" s="35">
        <v>3000</v>
      </c>
      <c r="H164" s="78"/>
      <c r="I164" s="2"/>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row>
    <row r="165" spans="1:251" s="12" customFormat="1" ht="119.1" customHeight="1" outlineLevel="1" x14ac:dyDescent="0.4">
      <c r="A165" s="86"/>
      <c r="B165" s="90"/>
      <c r="C165" s="90"/>
      <c r="D165" s="74"/>
      <c r="E165" s="74"/>
      <c r="F165" s="52" t="s">
        <v>8</v>
      </c>
      <c r="G165" s="32">
        <v>157.90000000000009</v>
      </c>
      <c r="H165" s="90"/>
      <c r="I165" s="2"/>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row>
    <row r="166" spans="1:251" s="12" customFormat="1" ht="20.25" customHeight="1" outlineLevel="1" x14ac:dyDescent="0.4">
      <c r="A166" s="67" t="s">
        <v>149</v>
      </c>
      <c r="B166" s="77" t="s">
        <v>303</v>
      </c>
      <c r="C166" s="82" t="s">
        <v>304</v>
      </c>
      <c r="D166" s="72">
        <v>44927</v>
      </c>
      <c r="E166" s="72">
        <v>45291</v>
      </c>
      <c r="F166" s="52" t="s">
        <v>5</v>
      </c>
      <c r="G166" s="9">
        <f>G167+G168</f>
        <v>4844.1499999999996</v>
      </c>
      <c r="H166" s="77" t="s">
        <v>305</v>
      </c>
      <c r="I166" s="2"/>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row>
    <row r="167" spans="1:251" s="12" customFormat="1" ht="22.5" customHeight="1" outlineLevel="1" x14ac:dyDescent="0.4">
      <c r="A167" s="68"/>
      <c r="B167" s="78"/>
      <c r="C167" s="91"/>
      <c r="D167" s="73"/>
      <c r="E167" s="73"/>
      <c r="F167" s="52" t="s">
        <v>7</v>
      </c>
      <c r="G167" s="35">
        <v>4601.6499999999996</v>
      </c>
      <c r="H167" s="78"/>
      <c r="I167" s="2"/>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row>
    <row r="168" spans="1:251" s="12" customFormat="1" ht="121.35" customHeight="1" outlineLevel="1" x14ac:dyDescent="0.4">
      <c r="A168" s="86"/>
      <c r="B168" s="90"/>
      <c r="C168" s="91"/>
      <c r="D168" s="74"/>
      <c r="E168" s="74"/>
      <c r="F168" s="52" t="s">
        <v>8</v>
      </c>
      <c r="G168" s="33">
        <v>242.5</v>
      </c>
      <c r="H168" s="90"/>
      <c r="I168" s="2"/>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row>
    <row r="169" spans="1:251" s="12" customFormat="1" ht="20.25" customHeight="1" outlineLevel="1" x14ac:dyDescent="0.4">
      <c r="A169" s="67" t="s">
        <v>150</v>
      </c>
      <c r="B169" s="77" t="s">
        <v>306</v>
      </c>
      <c r="C169" s="82" t="s">
        <v>304</v>
      </c>
      <c r="D169" s="72">
        <v>44927</v>
      </c>
      <c r="E169" s="72">
        <v>45291</v>
      </c>
      <c r="F169" s="52" t="s">
        <v>5</v>
      </c>
      <c r="G169" s="9">
        <f>G170+G171</f>
        <v>6893.05</v>
      </c>
      <c r="H169" s="77" t="s">
        <v>307</v>
      </c>
      <c r="I169" s="2"/>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row>
    <row r="170" spans="1:251" s="12" customFormat="1" ht="22.5" customHeight="1" outlineLevel="1" x14ac:dyDescent="0.4">
      <c r="A170" s="68"/>
      <c r="B170" s="78"/>
      <c r="C170" s="91"/>
      <c r="D170" s="73"/>
      <c r="E170" s="73"/>
      <c r="F170" s="52" t="s">
        <v>7</v>
      </c>
      <c r="G170" s="35">
        <v>6548.35</v>
      </c>
      <c r="H170" s="78"/>
      <c r="I170" s="2"/>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row>
    <row r="171" spans="1:251" s="12" customFormat="1" ht="119.4" customHeight="1" outlineLevel="1" x14ac:dyDescent="0.4">
      <c r="A171" s="86"/>
      <c r="B171" s="90"/>
      <c r="C171" s="91"/>
      <c r="D171" s="74"/>
      <c r="E171" s="74"/>
      <c r="F171" s="52" t="s">
        <v>8</v>
      </c>
      <c r="G171" s="33">
        <v>344.69999999999982</v>
      </c>
      <c r="H171" s="90"/>
      <c r="I171" s="2"/>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row>
    <row r="172" spans="1:251" s="12" customFormat="1" ht="20.25" customHeight="1" outlineLevel="1" x14ac:dyDescent="0.4">
      <c r="A172" s="67" t="s">
        <v>151</v>
      </c>
      <c r="B172" s="77" t="s">
        <v>308</v>
      </c>
      <c r="C172" s="77" t="s">
        <v>309</v>
      </c>
      <c r="D172" s="72">
        <v>44927</v>
      </c>
      <c r="E172" s="72">
        <v>45291</v>
      </c>
      <c r="F172" s="52" t="s">
        <v>5</v>
      </c>
      <c r="G172" s="9">
        <f>G173+G174</f>
        <v>3484.22</v>
      </c>
      <c r="H172" s="77" t="s">
        <v>310</v>
      </c>
      <c r="I172" s="2"/>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row>
    <row r="173" spans="1:251" s="12" customFormat="1" ht="22.5" customHeight="1" outlineLevel="1" x14ac:dyDescent="0.4">
      <c r="A173" s="68"/>
      <c r="B173" s="78"/>
      <c r="C173" s="78"/>
      <c r="D173" s="73"/>
      <c r="E173" s="73"/>
      <c r="F173" s="52" t="s">
        <v>7</v>
      </c>
      <c r="G173" s="35">
        <v>3310</v>
      </c>
      <c r="H173" s="78"/>
      <c r="I173" s="2"/>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row>
    <row r="174" spans="1:251" s="12" customFormat="1" ht="138" customHeight="1" outlineLevel="1" x14ac:dyDescent="0.4">
      <c r="A174" s="86"/>
      <c r="B174" s="90"/>
      <c r="C174" s="90"/>
      <c r="D174" s="74"/>
      <c r="E174" s="74"/>
      <c r="F174" s="52" t="s">
        <v>8</v>
      </c>
      <c r="G174" s="33">
        <v>174.2199999999998</v>
      </c>
      <c r="H174" s="90"/>
      <c r="I174" s="2"/>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row>
    <row r="175" spans="1:251" s="12" customFormat="1" ht="20.25" customHeight="1" outlineLevel="1" x14ac:dyDescent="0.4">
      <c r="A175" s="67" t="s">
        <v>152</v>
      </c>
      <c r="B175" s="77" t="s">
        <v>311</v>
      </c>
      <c r="C175" s="77" t="s">
        <v>312</v>
      </c>
      <c r="D175" s="72">
        <v>44927</v>
      </c>
      <c r="E175" s="72">
        <v>45291</v>
      </c>
      <c r="F175" s="52" t="s">
        <v>5</v>
      </c>
      <c r="G175" s="9">
        <f>G176+G177</f>
        <v>12947.37</v>
      </c>
      <c r="H175" s="77" t="s">
        <v>313</v>
      </c>
      <c r="I175" s="2"/>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row>
    <row r="176" spans="1:251" s="12" customFormat="1" ht="22.5" customHeight="1" outlineLevel="1" x14ac:dyDescent="0.4">
      <c r="A176" s="68"/>
      <c r="B176" s="78"/>
      <c r="C176" s="78"/>
      <c r="D176" s="73"/>
      <c r="E176" s="73"/>
      <c r="F176" s="52" t="s">
        <v>7</v>
      </c>
      <c r="G176" s="35">
        <v>12300</v>
      </c>
      <c r="H176" s="78"/>
      <c r="I176" s="2"/>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row>
    <row r="177" spans="1:251" s="12" customFormat="1" ht="119.4" customHeight="1" outlineLevel="1" x14ac:dyDescent="0.4">
      <c r="A177" s="86"/>
      <c r="B177" s="90"/>
      <c r="C177" s="90"/>
      <c r="D177" s="74"/>
      <c r="E177" s="74"/>
      <c r="F177" s="52" t="s">
        <v>8</v>
      </c>
      <c r="G177" s="33">
        <v>647.3700000000008</v>
      </c>
      <c r="H177" s="90"/>
      <c r="I177" s="2"/>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row>
    <row r="178" spans="1:251" s="12" customFormat="1" ht="28.5" customHeight="1" outlineLevel="1" x14ac:dyDescent="0.4">
      <c r="A178" s="79" t="s">
        <v>153</v>
      </c>
      <c r="B178" s="82" t="s">
        <v>74</v>
      </c>
      <c r="C178" s="82" t="s">
        <v>323</v>
      </c>
      <c r="D178" s="71">
        <v>44927</v>
      </c>
      <c r="E178" s="71">
        <v>45291</v>
      </c>
      <c r="F178" s="52" t="s">
        <v>5</v>
      </c>
      <c r="G178" s="9">
        <f>SUM(G179:G181)</f>
        <v>499932.89</v>
      </c>
      <c r="H178" s="113"/>
      <c r="I178" s="2"/>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row>
    <row r="179" spans="1:251" s="12" customFormat="1" ht="28.5" customHeight="1" outlineLevel="1" x14ac:dyDescent="0.4">
      <c r="A179" s="79"/>
      <c r="B179" s="82"/>
      <c r="C179" s="91"/>
      <c r="D179" s="71"/>
      <c r="E179" s="71"/>
      <c r="F179" s="52" t="s">
        <v>6</v>
      </c>
      <c r="G179" s="9">
        <f>G183+G192+G200+G208+G216+G224+G232+G240+G248+G256</f>
        <v>450393.20000000007</v>
      </c>
      <c r="H179" s="113"/>
      <c r="I179" s="2"/>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row>
    <row r="180" spans="1:251" s="12" customFormat="1" ht="28.5" customHeight="1" outlineLevel="1" x14ac:dyDescent="0.4">
      <c r="A180" s="79"/>
      <c r="B180" s="82"/>
      <c r="C180" s="91"/>
      <c r="D180" s="71"/>
      <c r="E180" s="71"/>
      <c r="F180" s="52" t="s">
        <v>7</v>
      </c>
      <c r="G180" s="9">
        <f>G184+G193+G201+G209+G217+G225+G233+G241+G249+G257</f>
        <v>44559.399999999987</v>
      </c>
      <c r="H180" s="113"/>
      <c r="I180" s="2"/>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row>
    <row r="181" spans="1:251" s="12" customFormat="1" ht="21" outlineLevel="1" x14ac:dyDescent="0.4">
      <c r="A181" s="79"/>
      <c r="B181" s="82"/>
      <c r="C181" s="91"/>
      <c r="D181" s="71"/>
      <c r="E181" s="71"/>
      <c r="F181" s="52" t="s">
        <v>8</v>
      </c>
      <c r="G181" s="9">
        <f>G185+G194+G202+G210+G218+G226+G234+G242+G250+G258</f>
        <v>4980.2899999999881</v>
      </c>
      <c r="H181" s="113"/>
      <c r="I181" s="2"/>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row>
    <row r="182" spans="1:251" s="12" customFormat="1" ht="28.5" customHeight="1" outlineLevel="1" x14ac:dyDescent="0.4">
      <c r="A182" s="67" t="s">
        <v>184</v>
      </c>
      <c r="B182" s="82" t="s">
        <v>97</v>
      </c>
      <c r="C182" s="77" t="s">
        <v>367</v>
      </c>
      <c r="D182" s="71">
        <v>44197</v>
      </c>
      <c r="E182" s="71">
        <v>45291</v>
      </c>
      <c r="F182" s="6" t="s">
        <v>5</v>
      </c>
      <c r="G182" s="7">
        <f>SUM(G183:G186)</f>
        <v>75604.73</v>
      </c>
      <c r="H182" s="111"/>
      <c r="I182" s="2"/>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row>
    <row r="183" spans="1:251" s="12" customFormat="1" ht="28.5" customHeight="1" outlineLevel="1" x14ac:dyDescent="0.4">
      <c r="A183" s="68"/>
      <c r="B183" s="82"/>
      <c r="C183" s="89"/>
      <c r="D183" s="71"/>
      <c r="E183" s="71"/>
      <c r="F183" s="6" t="s">
        <v>6</v>
      </c>
      <c r="G183" s="7">
        <v>74100.2</v>
      </c>
      <c r="H183" s="111"/>
      <c r="I183" s="2"/>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row>
    <row r="184" spans="1:251" s="12" customFormat="1" ht="21" outlineLevel="1" x14ac:dyDescent="0.4">
      <c r="A184" s="68"/>
      <c r="B184" s="82"/>
      <c r="C184" s="89"/>
      <c r="D184" s="71"/>
      <c r="E184" s="71"/>
      <c r="F184" s="6" t="s">
        <v>7</v>
      </c>
      <c r="G184" s="7">
        <f>74848.7-74100.2</f>
        <v>748.5</v>
      </c>
      <c r="H184" s="111"/>
      <c r="I184" s="2"/>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row>
    <row r="185" spans="1:251" s="12" customFormat="1" ht="28.5" customHeight="1" outlineLevel="1" x14ac:dyDescent="0.4">
      <c r="A185" s="68"/>
      <c r="B185" s="82"/>
      <c r="C185" s="89"/>
      <c r="D185" s="71"/>
      <c r="E185" s="71"/>
      <c r="F185" s="6" t="s">
        <v>8</v>
      </c>
      <c r="G185" s="7">
        <v>756.03</v>
      </c>
      <c r="H185" s="111"/>
      <c r="I185" s="2"/>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row>
    <row r="186" spans="1:251" s="12" customFormat="1" ht="28.5" hidden="1" customHeight="1" outlineLevel="1" x14ac:dyDescent="0.4">
      <c r="A186" s="68"/>
      <c r="B186" s="82"/>
      <c r="C186" s="89"/>
      <c r="D186" s="92"/>
      <c r="E186" s="92"/>
      <c r="F186" s="6" t="s">
        <v>79</v>
      </c>
      <c r="G186" s="7">
        <v>0</v>
      </c>
      <c r="H186" s="114"/>
      <c r="I186" s="2"/>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row>
    <row r="187" spans="1:251" s="12" customFormat="1" ht="28.5" customHeight="1" outlineLevel="1" x14ac:dyDescent="0.4">
      <c r="A187" s="81"/>
      <c r="B187" s="83" t="s">
        <v>112</v>
      </c>
      <c r="C187" s="89"/>
      <c r="D187" s="71">
        <v>44652</v>
      </c>
      <c r="E187" s="71">
        <v>45291</v>
      </c>
      <c r="F187" s="6" t="s">
        <v>5</v>
      </c>
      <c r="G187" s="7">
        <f>SUM(G188:G190)</f>
        <v>75604.7</v>
      </c>
      <c r="H187" s="111" t="s">
        <v>382</v>
      </c>
      <c r="I187" s="2"/>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row>
    <row r="188" spans="1:251" s="12" customFormat="1" ht="28.5" customHeight="1" outlineLevel="1" x14ac:dyDescent="0.4">
      <c r="A188" s="81"/>
      <c r="B188" s="84"/>
      <c r="C188" s="89"/>
      <c r="D188" s="71"/>
      <c r="E188" s="71"/>
      <c r="F188" s="6" t="s">
        <v>6</v>
      </c>
      <c r="G188" s="7">
        <v>74100.2</v>
      </c>
      <c r="H188" s="111"/>
      <c r="I188" s="2"/>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row>
    <row r="189" spans="1:251" s="12" customFormat="1" ht="21" outlineLevel="1" x14ac:dyDescent="0.4">
      <c r="A189" s="81"/>
      <c r="B189" s="84"/>
      <c r="C189" s="89"/>
      <c r="D189" s="71"/>
      <c r="E189" s="71"/>
      <c r="F189" s="6" t="s">
        <v>7</v>
      </c>
      <c r="G189" s="7">
        <f>74848.7-74100.2</f>
        <v>748.5</v>
      </c>
      <c r="H189" s="111"/>
      <c r="I189" s="2"/>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row>
    <row r="190" spans="1:251" s="12" customFormat="1" ht="28.5" customHeight="1" outlineLevel="1" x14ac:dyDescent="0.4">
      <c r="A190" s="81"/>
      <c r="B190" s="85"/>
      <c r="C190" s="89"/>
      <c r="D190" s="71"/>
      <c r="E190" s="71"/>
      <c r="F190" s="6" t="s">
        <v>8</v>
      </c>
      <c r="G190" s="7">
        <f>75604.7-74848.7</f>
        <v>756</v>
      </c>
      <c r="H190" s="111"/>
      <c r="I190" s="2"/>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row>
    <row r="191" spans="1:251" s="12" customFormat="1" ht="28.5" customHeight="1" outlineLevel="1" x14ac:dyDescent="0.4">
      <c r="A191" s="67" t="s">
        <v>176</v>
      </c>
      <c r="B191" s="82" t="s">
        <v>98</v>
      </c>
      <c r="C191" s="77" t="s">
        <v>368</v>
      </c>
      <c r="D191" s="71">
        <v>44197</v>
      </c>
      <c r="E191" s="71">
        <v>45291</v>
      </c>
      <c r="F191" s="6" t="s">
        <v>5</v>
      </c>
      <c r="G191" s="7">
        <f>G192+G193+G194</f>
        <v>153737.9</v>
      </c>
      <c r="H191" s="111"/>
      <c r="I191" s="2"/>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row>
    <row r="192" spans="1:251" s="12" customFormat="1" ht="28.5" customHeight="1" outlineLevel="1" x14ac:dyDescent="0.4">
      <c r="A192" s="68"/>
      <c r="B192" s="82"/>
      <c r="C192" s="89"/>
      <c r="D192" s="71"/>
      <c r="E192" s="71"/>
      <c r="F192" s="6" t="s">
        <v>6</v>
      </c>
      <c r="G192" s="7">
        <v>150678.5</v>
      </c>
      <c r="H192" s="111"/>
      <c r="I192" s="2"/>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row>
    <row r="193" spans="1:251" s="12" customFormat="1" ht="21" outlineLevel="1" x14ac:dyDescent="0.4">
      <c r="A193" s="68"/>
      <c r="B193" s="82"/>
      <c r="C193" s="89"/>
      <c r="D193" s="71"/>
      <c r="E193" s="71"/>
      <c r="F193" s="6" t="s">
        <v>7</v>
      </c>
      <c r="G193" s="7">
        <f>152200.5-150678.5</f>
        <v>1522</v>
      </c>
      <c r="H193" s="111"/>
      <c r="I193" s="2"/>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row>
    <row r="194" spans="1:251" s="12" customFormat="1" ht="28.5" customHeight="1" outlineLevel="1" x14ac:dyDescent="0.4">
      <c r="A194" s="68"/>
      <c r="B194" s="82"/>
      <c r="C194" s="89"/>
      <c r="D194" s="71"/>
      <c r="E194" s="71"/>
      <c r="F194" s="6" t="s">
        <v>8</v>
      </c>
      <c r="G194" s="7">
        <f>153737.9-152200.5</f>
        <v>1537.3999999999942</v>
      </c>
      <c r="H194" s="111"/>
      <c r="I194" s="2"/>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row>
    <row r="195" spans="1:251" s="12" customFormat="1" ht="28.5" customHeight="1" outlineLevel="1" x14ac:dyDescent="0.4">
      <c r="A195" s="81"/>
      <c r="B195" s="83" t="s">
        <v>112</v>
      </c>
      <c r="C195" s="89"/>
      <c r="D195" s="71">
        <v>44927</v>
      </c>
      <c r="E195" s="71">
        <v>45291</v>
      </c>
      <c r="F195" s="6" t="s">
        <v>5</v>
      </c>
      <c r="G195" s="7">
        <f>SUM(G197:G198)</f>
        <v>3059.3999999999942</v>
      </c>
      <c r="H195" s="111" t="s">
        <v>383</v>
      </c>
      <c r="I195" s="2"/>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row>
    <row r="196" spans="1:251" s="12" customFormat="1" ht="27.6" customHeight="1" outlineLevel="1" x14ac:dyDescent="0.4">
      <c r="A196" s="81"/>
      <c r="B196" s="84"/>
      <c r="C196" s="89"/>
      <c r="D196" s="71"/>
      <c r="E196" s="71"/>
      <c r="F196" s="6" t="s">
        <v>6</v>
      </c>
      <c r="G196" s="7">
        <v>150678.5</v>
      </c>
      <c r="H196" s="111"/>
      <c r="I196" s="2"/>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row>
    <row r="197" spans="1:251" s="12" customFormat="1" ht="21" outlineLevel="1" x14ac:dyDescent="0.4">
      <c r="A197" s="81"/>
      <c r="B197" s="84"/>
      <c r="C197" s="89"/>
      <c r="D197" s="71"/>
      <c r="E197" s="71"/>
      <c r="F197" s="6" t="s">
        <v>7</v>
      </c>
      <c r="G197" s="7">
        <f>152200.5-150678.5</f>
        <v>1522</v>
      </c>
      <c r="H197" s="111"/>
      <c r="I197" s="2"/>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row>
    <row r="198" spans="1:251" s="12" customFormat="1" ht="30.15" customHeight="1" outlineLevel="1" x14ac:dyDescent="0.4">
      <c r="A198" s="81"/>
      <c r="B198" s="85"/>
      <c r="C198" s="89"/>
      <c r="D198" s="71"/>
      <c r="E198" s="71"/>
      <c r="F198" s="6" t="s">
        <v>8</v>
      </c>
      <c r="G198" s="7">
        <f>153737.9-152200.5</f>
        <v>1537.3999999999942</v>
      </c>
      <c r="H198" s="111"/>
      <c r="I198" s="2"/>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row>
    <row r="199" spans="1:251" s="12" customFormat="1" ht="28.65" customHeight="1" outlineLevel="1" x14ac:dyDescent="0.4">
      <c r="A199" s="67" t="s">
        <v>177</v>
      </c>
      <c r="B199" s="82" t="s">
        <v>318</v>
      </c>
      <c r="C199" s="77" t="s">
        <v>369</v>
      </c>
      <c r="D199" s="71">
        <v>43831</v>
      </c>
      <c r="E199" s="71">
        <v>45291</v>
      </c>
      <c r="F199" s="6" t="s">
        <v>5</v>
      </c>
      <c r="G199" s="7">
        <f>SUM(G200:G202)</f>
        <v>93711.9</v>
      </c>
      <c r="H199" s="111"/>
      <c r="I199" s="2"/>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row>
    <row r="200" spans="1:251" s="12" customFormat="1" ht="21.75" customHeight="1" outlineLevel="1" x14ac:dyDescent="0.4">
      <c r="A200" s="68"/>
      <c r="B200" s="82"/>
      <c r="C200" s="89"/>
      <c r="D200" s="71"/>
      <c r="E200" s="71"/>
      <c r="F200" s="6" t="s">
        <v>6</v>
      </c>
      <c r="G200" s="7">
        <v>91862.6</v>
      </c>
      <c r="H200" s="111"/>
      <c r="I200" s="2"/>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row>
    <row r="201" spans="1:251" s="12" customFormat="1" ht="25.2" customHeight="1" outlineLevel="1" x14ac:dyDescent="0.4">
      <c r="A201" s="68"/>
      <c r="B201" s="82"/>
      <c r="C201" s="89"/>
      <c r="D201" s="71"/>
      <c r="E201" s="71"/>
      <c r="F201" s="6" t="s">
        <v>7</v>
      </c>
      <c r="G201" s="7">
        <f>92790.4-91862.6</f>
        <v>927.79999999998836</v>
      </c>
      <c r="H201" s="111"/>
      <c r="I201" s="2"/>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row>
    <row r="202" spans="1:251" s="12" customFormat="1" ht="26.7" customHeight="1" outlineLevel="1" x14ac:dyDescent="0.4">
      <c r="A202" s="68"/>
      <c r="B202" s="82"/>
      <c r="C202" s="89"/>
      <c r="D202" s="71"/>
      <c r="E202" s="71"/>
      <c r="F202" s="6" t="s">
        <v>8</v>
      </c>
      <c r="G202" s="7">
        <f>93711.9-92790.4</f>
        <v>921.5</v>
      </c>
      <c r="H202" s="111"/>
      <c r="I202" s="2"/>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row>
    <row r="203" spans="1:251" s="12" customFormat="1" ht="27.45" customHeight="1" outlineLevel="1" x14ac:dyDescent="0.4">
      <c r="A203" s="81"/>
      <c r="B203" s="83" t="s">
        <v>112</v>
      </c>
      <c r="C203" s="89"/>
      <c r="D203" s="71">
        <v>44562</v>
      </c>
      <c r="E203" s="71">
        <v>45291</v>
      </c>
      <c r="F203" s="6" t="s">
        <v>5</v>
      </c>
      <c r="G203" s="7">
        <f>SUM(G204:G206)</f>
        <v>93711.9</v>
      </c>
      <c r="H203" s="111" t="s">
        <v>384</v>
      </c>
      <c r="I203" s="2"/>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row>
    <row r="204" spans="1:251" s="12" customFormat="1" ht="27.45" customHeight="1" outlineLevel="1" x14ac:dyDescent="0.4">
      <c r="A204" s="81"/>
      <c r="B204" s="84"/>
      <c r="C204" s="89"/>
      <c r="D204" s="71"/>
      <c r="E204" s="71"/>
      <c r="F204" s="6" t="s">
        <v>6</v>
      </c>
      <c r="G204" s="7">
        <v>91862.6</v>
      </c>
      <c r="H204" s="111"/>
      <c r="I204" s="2"/>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row>
    <row r="205" spans="1:251" s="12" customFormat="1" ht="27.45" customHeight="1" outlineLevel="1" x14ac:dyDescent="0.4">
      <c r="A205" s="81"/>
      <c r="B205" s="84"/>
      <c r="C205" s="89"/>
      <c r="D205" s="71"/>
      <c r="E205" s="71"/>
      <c r="F205" s="6" t="s">
        <v>7</v>
      </c>
      <c r="G205" s="7">
        <f>92790.4-91862.6</f>
        <v>927.79999999998836</v>
      </c>
      <c r="H205" s="111"/>
      <c r="I205" s="2"/>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row>
    <row r="206" spans="1:251" s="12" customFormat="1" ht="28.65" customHeight="1" outlineLevel="1" x14ac:dyDescent="0.4">
      <c r="A206" s="81"/>
      <c r="B206" s="85"/>
      <c r="C206" s="89"/>
      <c r="D206" s="71"/>
      <c r="E206" s="71"/>
      <c r="F206" s="6" t="s">
        <v>8</v>
      </c>
      <c r="G206" s="7">
        <f>93711.9-92790.4</f>
        <v>921.5</v>
      </c>
      <c r="H206" s="111"/>
      <c r="I206" s="2"/>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row>
    <row r="207" spans="1:251" s="12" customFormat="1" ht="30.6" customHeight="1" outlineLevel="1" x14ac:dyDescent="0.4">
      <c r="A207" s="79" t="s">
        <v>178</v>
      </c>
      <c r="B207" s="82" t="s">
        <v>385</v>
      </c>
      <c r="C207" s="82" t="s">
        <v>332</v>
      </c>
      <c r="D207" s="71">
        <v>44927</v>
      </c>
      <c r="E207" s="71">
        <v>45291</v>
      </c>
      <c r="F207" s="6" t="s">
        <v>5</v>
      </c>
      <c r="G207" s="7">
        <f>SUM(G208:G210)</f>
        <v>88237.119999999995</v>
      </c>
      <c r="H207" s="111"/>
      <c r="I207" s="2"/>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row>
    <row r="208" spans="1:251" s="12" customFormat="1" ht="26.7" customHeight="1" outlineLevel="1" x14ac:dyDescent="0.4">
      <c r="A208" s="79"/>
      <c r="B208" s="82"/>
      <c r="C208" s="82"/>
      <c r="D208" s="71"/>
      <c r="E208" s="71"/>
      <c r="F208" s="6" t="s">
        <v>6</v>
      </c>
      <c r="G208" s="7">
        <v>86481.2</v>
      </c>
      <c r="H208" s="111"/>
      <c r="I208" s="2"/>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row>
    <row r="209" spans="1:251" s="12" customFormat="1" ht="25.95" customHeight="1" outlineLevel="1" x14ac:dyDescent="0.4">
      <c r="A209" s="79"/>
      <c r="B209" s="82"/>
      <c r="C209" s="82"/>
      <c r="D209" s="71"/>
      <c r="E209" s="71"/>
      <c r="F209" s="6" t="s">
        <v>7</v>
      </c>
      <c r="G209" s="7">
        <v>873.6</v>
      </c>
      <c r="H209" s="111"/>
      <c r="I209" s="2"/>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row>
    <row r="210" spans="1:251" s="12" customFormat="1" ht="25.95" customHeight="1" outlineLevel="1" x14ac:dyDescent="0.4">
      <c r="A210" s="79"/>
      <c r="B210" s="82"/>
      <c r="C210" s="82"/>
      <c r="D210" s="71"/>
      <c r="E210" s="71"/>
      <c r="F210" s="6" t="s">
        <v>8</v>
      </c>
      <c r="G210" s="7">
        <f>88237.12-87354.8</f>
        <v>882.31999999999243</v>
      </c>
      <c r="H210" s="111"/>
      <c r="I210" s="2"/>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row>
    <row r="211" spans="1:251" s="12" customFormat="1" ht="28.2" customHeight="1" outlineLevel="1" x14ac:dyDescent="0.4">
      <c r="A211" s="79"/>
      <c r="B211" s="115" t="s">
        <v>112</v>
      </c>
      <c r="C211" s="82"/>
      <c r="D211" s="71">
        <v>44927</v>
      </c>
      <c r="E211" s="71">
        <v>45291</v>
      </c>
      <c r="F211" s="6" t="s">
        <v>5</v>
      </c>
      <c r="G211" s="7">
        <f>SUM(G212:G214)</f>
        <v>88237.069999999992</v>
      </c>
      <c r="H211" s="111" t="s">
        <v>386</v>
      </c>
      <c r="I211" s="2"/>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row>
    <row r="212" spans="1:251" s="12" customFormat="1" ht="25.2" customHeight="1" outlineLevel="1" x14ac:dyDescent="0.4">
      <c r="A212" s="79"/>
      <c r="B212" s="116"/>
      <c r="C212" s="82"/>
      <c r="D212" s="71"/>
      <c r="E212" s="71"/>
      <c r="F212" s="6" t="s">
        <v>6</v>
      </c>
      <c r="G212" s="7">
        <v>86481.2</v>
      </c>
      <c r="H212" s="111"/>
      <c r="I212" s="2"/>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row>
    <row r="213" spans="1:251" s="12" customFormat="1" ht="20.25" customHeight="1" outlineLevel="1" x14ac:dyDescent="0.4">
      <c r="A213" s="79"/>
      <c r="B213" s="116"/>
      <c r="C213" s="82"/>
      <c r="D213" s="71"/>
      <c r="E213" s="71"/>
      <c r="F213" s="6" t="s">
        <v>7</v>
      </c>
      <c r="G213" s="7">
        <f>87354.75-86481.2</f>
        <v>873.55000000000291</v>
      </c>
      <c r="H213" s="111"/>
      <c r="I213" s="2"/>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row>
    <row r="214" spans="1:251" s="12" customFormat="1" ht="28.65" customHeight="1" outlineLevel="1" x14ac:dyDescent="0.4">
      <c r="A214" s="79"/>
      <c r="B214" s="117"/>
      <c r="C214" s="82"/>
      <c r="D214" s="71"/>
      <c r="E214" s="71"/>
      <c r="F214" s="6" t="s">
        <v>8</v>
      </c>
      <c r="G214" s="7">
        <f>88237.12-87354.8</f>
        <v>882.31999999999243</v>
      </c>
      <c r="H214" s="111"/>
      <c r="I214" s="2"/>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row>
    <row r="215" spans="1:251" s="12" customFormat="1" ht="27.45" customHeight="1" outlineLevel="1" x14ac:dyDescent="0.4">
      <c r="A215" s="79" t="s">
        <v>179</v>
      </c>
      <c r="B215" s="87" t="s">
        <v>387</v>
      </c>
      <c r="C215" s="77" t="s">
        <v>333</v>
      </c>
      <c r="D215" s="71">
        <v>43831</v>
      </c>
      <c r="E215" s="71">
        <v>45291</v>
      </c>
      <c r="F215" s="6" t="s">
        <v>5</v>
      </c>
      <c r="G215" s="7">
        <f>SUM(G216:G218)</f>
        <v>48227.1</v>
      </c>
      <c r="H215" s="111"/>
      <c r="I215" s="2"/>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row>
    <row r="216" spans="1:251" s="12" customFormat="1" ht="30.75" customHeight="1" outlineLevel="1" x14ac:dyDescent="0.4">
      <c r="A216" s="79"/>
      <c r="B216" s="88"/>
      <c r="C216" s="78"/>
      <c r="D216" s="71"/>
      <c r="E216" s="71"/>
      <c r="F216" s="6" t="s">
        <v>6</v>
      </c>
      <c r="G216" s="7">
        <v>47270.7</v>
      </c>
      <c r="H216" s="111"/>
      <c r="I216" s="2"/>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row>
    <row r="217" spans="1:251" s="12" customFormat="1" ht="25.2" customHeight="1" outlineLevel="1" x14ac:dyDescent="0.4">
      <c r="A217" s="79"/>
      <c r="B217" s="88"/>
      <c r="C217" s="78"/>
      <c r="D217" s="71"/>
      <c r="E217" s="71"/>
      <c r="F217" s="6" t="s">
        <v>7</v>
      </c>
      <c r="G217" s="7">
        <f>47748.2-47270.7</f>
        <v>477.5</v>
      </c>
      <c r="H217" s="111"/>
      <c r="I217" s="2"/>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row>
    <row r="218" spans="1:251" s="12" customFormat="1" ht="25.2" customHeight="1" outlineLevel="1" x14ac:dyDescent="0.4">
      <c r="A218" s="79"/>
      <c r="B218" s="88"/>
      <c r="C218" s="78"/>
      <c r="D218" s="71"/>
      <c r="E218" s="71"/>
      <c r="F218" s="6" t="s">
        <v>8</v>
      </c>
      <c r="G218" s="7">
        <f>48227.1-47748.2</f>
        <v>478.90000000000146</v>
      </c>
      <c r="H218" s="111"/>
      <c r="I218" s="2"/>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row>
    <row r="219" spans="1:251" s="12" customFormat="1" ht="27.45" customHeight="1" outlineLevel="1" x14ac:dyDescent="0.4">
      <c r="A219" s="79"/>
      <c r="B219" s="83" t="s">
        <v>112</v>
      </c>
      <c r="C219" s="78"/>
      <c r="D219" s="71">
        <v>44562</v>
      </c>
      <c r="E219" s="71">
        <v>45291</v>
      </c>
      <c r="F219" s="6" t="s">
        <v>5</v>
      </c>
      <c r="G219" s="7">
        <f>SUM(G220:G222)</f>
        <v>48227.1</v>
      </c>
      <c r="H219" s="111" t="s">
        <v>388</v>
      </c>
      <c r="I219" s="2"/>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row>
    <row r="220" spans="1:251" s="12" customFormat="1" ht="28.65" customHeight="1" outlineLevel="1" x14ac:dyDescent="0.4">
      <c r="A220" s="79"/>
      <c r="B220" s="84"/>
      <c r="C220" s="78"/>
      <c r="D220" s="71"/>
      <c r="E220" s="71"/>
      <c r="F220" s="6" t="s">
        <v>6</v>
      </c>
      <c r="G220" s="7">
        <v>47270.7</v>
      </c>
      <c r="H220" s="111"/>
      <c r="I220" s="2"/>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row>
    <row r="221" spans="1:251" s="12" customFormat="1" ht="20.25" customHeight="1" outlineLevel="1" x14ac:dyDescent="0.4">
      <c r="A221" s="79"/>
      <c r="B221" s="84"/>
      <c r="C221" s="78"/>
      <c r="D221" s="71"/>
      <c r="E221" s="71"/>
      <c r="F221" s="6" t="s">
        <v>7</v>
      </c>
      <c r="G221" s="7">
        <f>47748.2-47270.7</f>
        <v>477.5</v>
      </c>
      <c r="H221" s="111"/>
      <c r="I221" s="2"/>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row>
    <row r="222" spans="1:251" s="12" customFormat="1" ht="25.2" customHeight="1" outlineLevel="1" x14ac:dyDescent="0.4">
      <c r="A222" s="79"/>
      <c r="B222" s="85"/>
      <c r="C222" s="78"/>
      <c r="D222" s="71"/>
      <c r="E222" s="71"/>
      <c r="F222" s="6" t="s">
        <v>8</v>
      </c>
      <c r="G222" s="7">
        <f>48227.1-47748.2</f>
        <v>478.90000000000146</v>
      </c>
      <c r="H222" s="111"/>
      <c r="I222" s="2"/>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row>
    <row r="223" spans="1:251" s="12" customFormat="1" ht="28.65" customHeight="1" outlineLevel="1" x14ac:dyDescent="0.4">
      <c r="A223" s="79" t="s">
        <v>180</v>
      </c>
      <c r="B223" s="87" t="s">
        <v>389</v>
      </c>
      <c r="C223" s="77" t="s">
        <v>370</v>
      </c>
      <c r="D223" s="71">
        <v>44927</v>
      </c>
      <c r="E223" s="71">
        <v>45657</v>
      </c>
      <c r="F223" s="6" t="s">
        <v>5</v>
      </c>
      <c r="G223" s="7">
        <f>SUM(G224:G226)</f>
        <v>10500</v>
      </c>
      <c r="H223" s="111" t="s">
        <v>371</v>
      </c>
      <c r="I223" s="2"/>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row>
    <row r="224" spans="1:251" s="12" customFormat="1" ht="30.75" customHeight="1" outlineLevel="1" x14ac:dyDescent="0.4">
      <c r="A224" s="79"/>
      <c r="B224" s="88"/>
      <c r="C224" s="78"/>
      <c r="D224" s="71"/>
      <c r="E224" s="71"/>
      <c r="F224" s="6" t="s">
        <v>6</v>
      </c>
      <c r="G224" s="7">
        <v>0</v>
      </c>
      <c r="H224" s="111"/>
      <c r="I224" s="2"/>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row>
    <row r="225" spans="1:251" s="12" customFormat="1" ht="27.45" customHeight="1" outlineLevel="1" x14ac:dyDescent="0.4">
      <c r="A225" s="79"/>
      <c r="B225" s="88"/>
      <c r="C225" s="78"/>
      <c r="D225" s="71"/>
      <c r="E225" s="71"/>
      <c r="F225" s="6" t="s">
        <v>7</v>
      </c>
      <c r="G225" s="7">
        <v>10395</v>
      </c>
      <c r="H225" s="111"/>
      <c r="I225" s="2"/>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row>
    <row r="226" spans="1:251" s="12" customFormat="1" ht="27.45" customHeight="1" outlineLevel="1" x14ac:dyDescent="0.4">
      <c r="A226" s="79"/>
      <c r="B226" s="88"/>
      <c r="C226" s="78"/>
      <c r="D226" s="71"/>
      <c r="E226" s="71"/>
      <c r="F226" s="6" t="s">
        <v>8</v>
      </c>
      <c r="G226" s="7">
        <v>105</v>
      </c>
      <c r="H226" s="111"/>
      <c r="I226" s="2"/>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row>
    <row r="227" spans="1:251" s="12" customFormat="1" ht="30.6" customHeight="1" outlineLevel="1" x14ac:dyDescent="0.4">
      <c r="A227" s="79"/>
      <c r="B227" s="83" t="s">
        <v>51</v>
      </c>
      <c r="C227" s="78"/>
      <c r="D227" s="71">
        <v>44927</v>
      </c>
      <c r="E227" s="71">
        <v>45291</v>
      </c>
      <c r="F227" s="6" t="s">
        <v>5</v>
      </c>
      <c r="G227" s="7">
        <f>SUM(G228:G230)</f>
        <v>10500</v>
      </c>
      <c r="H227" s="111" t="s">
        <v>390</v>
      </c>
      <c r="I227" s="2"/>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row>
    <row r="228" spans="1:251" s="12" customFormat="1" ht="28.2" customHeight="1" outlineLevel="1" x14ac:dyDescent="0.4">
      <c r="A228" s="79"/>
      <c r="B228" s="84"/>
      <c r="C228" s="78"/>
      <c r="D228" s="71"/>
      <c r="E228" s="71"/>
      <c r="F228" s="6" t="s">
        <v>6</v>
      </c>
      <c r="G228" s="7">
        <v>0</v>
      </c>
      <c r="H228" s="111"/>
      <c r="I228" s="2"/>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row>
    <row r="229" spans="1:251" s="12" customFormat="1" ht="38.4" customHeight="1" outlineLevel="1" x14ac:dyDescent="0.4">
      <c r="A229" s="79"/>
      <c r="B229" s="84"/>
      <c r="C229" s="78"/>
      <c r="D229" s="71"/>
      <c r="E229" s="71"/>
      <c r="F229" s="6" t="s">
        <v>7</v>
      </c>
      <c r="G229" s="7">
        <v>10395</v>
      </c>
      <c r="H229" s="111"/>
      <c r="I229" s="2"/>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row>
    <row r="230" spans="1:251" s="12" customFormat="1" ht="23.85" customHeight="1" outlineLevel="1" x14ac:dyDescent="0.4">
      <c r="A230" s="79"/>
      <c r="B230" s="85"/>
      <c r="C230" s="78"/>
      <c r="D230" s="71"/>
      <c r="E230" s="71"/>
      <c r="F230" s="6" t="s">
        <v>8</v>
      </c>
      <c r="G230" s="7">
        <v>105</v>
      </c>
      <c r="H230" s="111"/>
      <c r="I230" s="2"/>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row>
    <row r="231" spans="1:251" s="12" customFormat="1" ht="29.4" customHeight="1" outlineLevel="1" x14ac:dyDescent="0.4">
      <c r="A231" s="79" t="s">
        <v>181</v>
      </c>
      <c r="B231" s="87" t="s">
        <v>391</v>
      </c>
      <c r="C231" s="77" t="s">
        <v>334</v>
      </c>
      <c r="D231" s="71">
        <v>44927</v>
      </c>
      <c r="E231" s="71">
        <v>45657</v>
      </c>
      <c r="F231" s="6" t="s">
        <v>5</v>
      </c>
      <c r="G231" s="7">
        <f>SUM(G232:G234)</f>
        <v>5808.08</v>
      </c>
      <c r="H231" s="111" t="s">
        <v>392</v>
      </c>
      <c r="I231" s="2"/>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row>
    <row r="232" spans="1:251" s="12" customFormat="1" ht="36" customHeight="1" outlineLevel="1" x14ac:dyDescent="0.4">
      <c r="A232" s="79"/>
      <c r="B232" s="88"/>
      <c r="C232" s="89"/>
      <c r="D232" s="71"/>
      <c r="E232" s="71"/>
      <c r="F232" s="6" t="s">
        <v>6</v>
      </c>
      <c r="G232" s="7">
        <v>0</v>
      </c>
      <c r="H232" s="111"/>
      <c r="I232" s="2"/>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row>
    <row r="233" spans="1:251" s="12" customFormat="1" ht="36" customHeight="1" outlineLevel="1" x14ac:dyDescent="0.4">
      <c r="A233" s="79"/>
      <c r="B233" s="88"/>
      <c r="C233" s="89"/>
      <c r="D233" s="71"/>
      <c r="E233" s="71"/>
      <c r="F233" s="6" t="s">
        <v>7</v>
      </c>
      <c r="G233" s="7">
        <v>5750</v>
      </c>
      <c r="H233" s="111"/>
      <c r="I233" s="2"/>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row>
    <row r="234" spans="1:251" s="12" customFormat="1" ht="34.950000000000003" customHeight="1" outlineLevel="1" x14ac:dyDescent="0.4">
      <c r="A234" s="79"/>
      <c r="B234" s="88"/>
      <c r="C234" s="89"/>
      <c r="D234" s="71"/>
      <c r="E234" s="71"/>
      <c r="F234" s="6" t="s">
        <v>8</v>
      </c>
      <c r="G234" s="7">
        <v>58.08</v>
      </c>
      <c r="H234" s="111"/>
      <c r="I234" s="2"/>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row>
    <row r="235" spans="1:251" s="12" customFormat="1" ht="21" customHeight="1" outlineLevel="1" x14ac:dyDescent="0.4">
      <c r="A235" s="79"/>
      <c r="B235" s="83" t="s">
        <v>51</v>
      </c>
      <c r="C235" s="89"/>
      <c r="D235" s="71">
        <v>44927</v>
      </c>
      <c r="E235" s="71">
        <v>45291</v>
      </c>
      <c r="F235" s="6" t="s">
        <v>5</v>
      </c>
      <c r="G235" s="7">
        <f>SUM(G236:G238)</f>
        <v>5808.08</v>
      </c>
      <c r="H235" s="111" t="s">
        <v>393</v>
      </c>
      <c r="I235" s="2"/>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row>
    <row r="236" spans="1:251" s="12" customFormat="1" ht="34.200000000000003" customHeight="1" outlineLevel="1" x14ac:dyDescent="0.4">
      <c r="A236" s="79"/>
      <c r="B236" s="84"/>
      <c r="C236" s="89"/>
      <c r="D236" s="71"/>
      <c r="E236" s="71"/>
      <c r="F236" s="6" t="s">
        <v>6</v>
      </c>
      <c r="G236" s="7">
        <v>0</v>
      </c>
      <c r="H236" s="111"/>
      <c r="I236" s="2"/>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row>
    <row r="237" spans="1:251" s="12" customFormat="1" ht="26.7" customHeight="1" outlineLevel="1" x14ac:dyDescent="0.4">
      <c r="A237" s="79"/>
      <c r="B237" s="84"/>
      <c r="C237" s="89"/>
      <c r="D237" s="71"/>
      <c r="E237" s="71"/>
      <c r="F237" s="6" t="s">
        <v>7</v>
      </c>
      <c r="G237" s="7">
        <v>5750</v>
      </c>
      <c r="H237" s="111"/>
      <c r="I237" s="2"/>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row>
    <row r="238" spans="1:251" s="12" customFormat="1" ht="25.2" customHeight="1" outlineLevel="1" x14ac:dyDescent="0.4">
      <c r="A238" s="79"/>
      <c r="B238" s="85"/>
      <c r="C238" s="89"/>
      <c r="D238" s="71"/>
      <c r="E238" s="71"/>
      <c r="F238" s="6" t="s">
        <v>8</v>
      </c>
      <c r="G238" s="7">
        <v>58.08</v>
      </c>
      <c r="H238" s="111"/>
      <c r="I238" s="2"/>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row>
    <row r="239" spans="1:251" s="12" customFormat="1" ht="25.2" customHeight="1" outlineLevel="1" x14ac:dyDescent="0.4">
      <c r="A239" s="79" t="s">
        <v>319</v>
      </c>
      <c r="B239" s="87" t="s">
        <v>320</v>
      </c>
      <c r="C239" s="77" t="s">
        <v>372</v>
      </c>
      <c r="D239" s="71">
        <v>44927</v>
      </c>
      <c r="E239" s="71">
        <v>45657</v>
      </c>
      <c r="F239" s="6" t="s">
        <v>5</v>
      </c>
      <c r="G239" s="7">
        <f>SUM(G240:G242)</f>
        <v>8131.31</v>
      </c>
      <c r="H239" s="111"/>
      <c r="I239" s="2"/>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row>
    <row r="240" spans="1:251" s="12" customFormat="1" ht="26.7" customHeight="1" outlineLevel="1" x14ac:dyDescent="0.4">
      <c r="A240" s="79"/>
      <c r="B240" s="88"/>
      <c r="C240" s="89"/>
      <c r="D240" s="71"/>
      <c r="E240" s="71"/>
      <c r="F240" s="6" t="s">
        <v>6</v>
      </c>
      <c r="G240" s="7">
        <v>0</v>
      </c>
      <c r="H240" s="111"/>
      <c r="I240" s="2"/>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row>
    <row r="241" spans="1:251" s="12" customFormat="1" ht="26.7" customHeight="1" outlineLevel="1" x14ac:dyDescent="0.4">
      <c r="A241" s="79"/>
      <c r="B241" s="88"/>
      <c r="C241" s="89"/>
      <c r="D241" s="71"/>
      <c r="E241" s="71"/>
      <c r="F241" s="6" t="s">
        <v>7</v>
      </c>
      <c r="G241" s="7">
        <v>8050</v>
      </c>
      <c r="H241" s="111"/>
      <c r="I241" s="2"/>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row>
    <row r="242" spans="1:251" s="12" customFormat="1" ht="25.2" customHeight="1" outlineLevel="1" x14ac:dyDescent="0.4">
      <c r="A242" s="79"/>
      <c r="B242" s="88"/>
      <c r="C242" s="89"/>
      <c r="D242" s="71"/>
      <c r="E242" s="71"/>
      <c r="F242" s="6" t="s">
        <v>8</v>
      </c>
      <c r="G242" s="7">
        <v>81.31</v>
      </c>
      <c r="H242" s="111"/>
      <c r="I242" s="2"/>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row>
    <row r="243" spans="1:251" s="12" customFormat="1" ht="26.7" customHeight="1" outlineLevel="1" x14ac:dyDescent="0.4">
      <c r="A243" s="79"/>
      <c r="B243" s="83" t="s">
        <v>51</v>
      </c>
      <c r="C243" s="89"/>
      <c r="D243" s="71">
        <v>44927</v>
      </c>
      <c r="E243" s="71">
        <v>45291</v>
      </c>
      <c r="F243" s="6" t="s">
        <v>5</v>
      </c>
      <c r="G243" s="7">
        <f>SUM(G244:G246)</f>
        <v>8131.31</v>
      </c>
      <c r="H243" s="111" t="s">
        <v>394</v>
      </c>
      <c r="I243" s="2"/>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row>
    <row r="244" spans="1:251" s="12" customFormat="1" ht="28.65" customHeight="1" outlineLevel="1" x14ac:dyDescent="0.4">
      <c r="A244" s="79"/>
      <c r="B244" s="84"/>
      <c r="C244" s="89"/>
      <c r="D244" s="71"/>
      <c r="E244" s="71"/>
      <c r="F244" s="6" t="s">
        <v>6</v>
      </c>
      <c r="G244" s="7">
        <v>0</v>
      </c>
      <c r="H244" s="111"/>
      <c r="I244" s="2"/>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row>
    <row r="245" spans="1:251" s="12" customFormat="1" ht="30.15" customHeight="1" outlineLevel="1" x14ac:dyDescent="0.4">
      <c r="A245" s="79"/>
      <c r="B245" s="84"/>
      <c r="C245" s="89"/>
      <c r="D245" s="71"/>
      <c r="E245" s="71"/>
      <c r="F245" s="6" t="s">
        <v>7</v>
      </c>
      <c r="G245" s="7">
        <v>8050</v>
      </c>
      <c r="H245" s="111"/>
      <c r="I245" s="2"/>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row>
    <row r="246" spans="1:251" s="12" customFormat="1" ht="25.2" customHeight="1" outlineLevel="1" x14ac:dyDescent="0.4">
      <c r="A246" s="79"/>
      <c r="B246" s="85"/>
      <c r="C246" s="89"/>
      <c r="D246" s="71"/>
      <c r="E246" s="71"/>
      <c r="F246" s="6" t="s">
        <v>8</v>
      </c>
      <c r="G246" s="7">
        <v>81.31</v>
      </c>
      <c r="H246" s="111"/>
      <c r="I246" s="2"/>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row>
    <row r="247" spans="1:251" s="12" customFormat="1" ht="28.2" customHeight="1" outlineLevel="1" x14ac:dyDescent="0.4">
      <c r="A247" s="79" t="s">
        <v>321</v>
      </c>
      <c r="B247" s="82" t="s">
        <v>395</v>
      </c>
      <c r="C247" s="82" t="s">
        <v>335</v>
      </c>
      <c r="D247" s="71">
        <v>44927</v>
      </c>
      <c r="E247" s="71">
        <v>45657</v>
      </c>
      <c r="F247" s="6" t="s">
        <v>5</v>
      </c>
      <c r="G247" s="7">
        <f>SUM(G248:G250)</f>
        <v>3966.67</v>
      </c>
      <c r="H247" s="111"/>
      <c r="I247" s="2"/>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row>
    <row r="248" spans="1:251" s="12" customFormat="1" ht="30.15" customHeight="1" outlineLevel="1" x14ac:dyDescent="0.4">
      <c r="A248" s="79"/>
      <c r="B248" s="82"/>
      <c r="C248" s="114"/>
      <c r="D248" s="71"/>
      <c r="E248" s="71"/>
      <c r="F248" s="6" t="s">
        <v>6</v>
      </c>
      <c r="G248" s="7">
        <v>0</v>
      </c>
      <c r="H248" s="111"/>
      <c r="I248" s="2"/>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row>
    <row r="249" spans="1:251" s="12" customFormat="1" ht="35.700000000000003" customHeight="1" outlineLevel="1" x14ac:dyDescent="0.4">
      <c r="A249" s="79"/>
      <c r="B249" s="82"/>
      <c r="C249" s="114"/>
      <c r="D249" s="71"/>
      <c r="E249" s="71"/>
      <c r="F249" s="6" t="s">
        <v>7</v>
      </c>
      <c r="G249" s="7">
        <v>3927</v>
      </c>
      <c r="H249" s="111"/>
      <c r="I249" s="2"/>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row>
    <row r="250" spans="1:251" s="12" customFormat="1" ht="32.1" customHeight="1" outlineLevel="1" x14ac:dyDescent="0.4">
      <c r="A250" s="79"/>
      <c r="B250" s="82"/>
      <c r="C250" s="114"/>
      <c r="D250" s="71"/>
      <c r="E250" s="71"/>
      <c r="F250" s="6" t="s">
        <v>8</v>
      </c>
      <c r="G250" s="7">
        <v>39.67</v>
      </c>
      <c r="H250" s="111"/>
      <c r="I250" s="2"/>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row>
    <row r="251" spans="1:251" s="12" customFormat="1" ht="21" customHeight="1" outlineLevel="1" x14ac:dyDescent="0.4">
      <c r="A251" s="79"/>
      <c r="B251" s="115" t="s">
        <v>51</v>
      </c>
      <c r="C251" s="114"/>
      <c r="D251" s="71">
        <v>44927</v>
      </c>
      <c r="E251" s="71">
        <v>45291</v>
      </c>
      <c r="F251" s="6" t="s">
        <v>5</v>
      </c>
      <c r="G251" s="7">
        <f>SUM(G252:G254)</f>
        <v>3966.67</v>
      </c>
      <c r="H251" s="111" t="s">
        <v>396</v>
      </c>
      <c r="I251" s="2"/>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row>
    <row r="252" spans="1:251" s="12" customFormat="1" ht="24.45" customHeight="1" outlineLevel="1" x14ac:dyDescent="0.4">
      <c r="A252" s="79"/>
      <c r="B252" s="116"/>
      <c r="C252" s="114"/>
      <c r="D252" s="71"/>
      <c r="E252" s="71"/>
      <c r="F252" s="6" t="s">
        <v>6</v>
      </c>
      <c r="G252" s="7">
        <v>0</v>
      </c>
      <c r="H252" s="111"/>
      <c r="I252" s="2"/>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row>
    <row r="253" spans="1:251" s="12" customFormat="1" ht="25.2" customHeight="1" outlineLevel="1" x14ac:dyDescent="0.4">
      <c r="A253" s="79"/>
      <c r="B253" s="116"/>
      <c r="C253" s="114"/>
      <c r="D253" s="71"/>
      <c r="E253" s="71"/>
      <c r="F253" s="6" t="s">
        <v>7</v>
      </c>
      <c r="G253" s="7">
        <v>3927</v>
      </c>
      <c r="H253" s="111"/>
      <c r="I253" s="2"/>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row>
    <row r="254" spans="1:251" s="12" customFormat="1" ht="25.2" customHeight="1" outlineLevel="1" x14ac:dyDescent="0.4">
      <c r="A254" s="79"/>
      <c r="B254" s="117"/>
      <c r="C254" s="114"/>
      <c r="D254" s="71"/>
      <c r="E254" s="71"/>
      <c r="F254" s="6" t="s">
        <v>8</v>
      </c>
      <c r="G254" s="7">
        <v>39.67</v>
      </c>
      <c r="H254" s="111"/>
      <c r="I254" s="2"/>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row>
    <row r="255" spans="1:251" s="12" customFormat="1" ht="32.1" customHeight="1" outlineLevel="1" x14ac:dyDescent="0.4">
      <c r="A255" s="79" t="s">
        <v>322</v>
      </c>
      <c r="B255" s="82" t="s">
        <v>397</v>
      </c>
      <c r="C255" s="82" t="s">
        <v>336</v>
      </c>
      <c r="D255" s="71">
        <v>44927</v>
      </c>
      <c r="E255" s="71">
        <v>45657</v>
      </c>
      <c r="F255" s="6" t="s">
        <v>5</v>
      </c>
      <c r="G255" s="7">
        <f>SUM(G256:G258)</f>
        <v>12008.08</v>
      </c>
      <c r="H255" s="111"/>
      <c r="I255" s="2"/>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row>
    <row r="256" spans="1:251" s="12" customFormat="1" ht="25.2" customHeight="1" outlineLevel="1" x14ac:dyDescent="0.4">
      <c r="A256" s="79"/>
      <c r="B256" s="82"/>
      <c r="C256" s="114"/>
      <c r="D256" s="71"/>
      <c r="E256" s="71"/>
      <c r="F256" s="6" t="s">
        <v>6</v>
      </c>
      <c r="G256" s="7">
        <v>0</v>
      </c>
      <c r="H256" s="111"/>
      <c r="I256" s="2"/>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row>
    <row r="257" spans="1:251" s="12" customFormat="1" ht="30.15" customHeight="1" outlineLevel="1" x14ac:dyDescent="0.4">
      <c r="A257" s="79"/>
      <c r="B257" s="82"/>
      <c r="C257" s="114"/>
      <c r="D257" s="71"/>
      <c r="E257" s="71"/>
      <c r="F257" s="6" t="s">
        <v>7</v>
      </c>
      <c r="G257" s="7">
        <v>11888</v>
      </c>
      <c r="H257" s="111"/>
      <c r="I257" s="2"/>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row>
    <row r="258" spans="1:251" s="12" customFormat="1" ht="30.15" customHeight="1" outlineLevel="1" x14ac:dyDescent="0.4">
      <c r="A258" s="79"/>
      <c r="B258" s="82"/>
      <c r="C258" s="114"/>
      <c r="D258" s="71"/>
      <c r="E258" s="71"/>
      <c r="F258" s="6" t="s">
        <v>8</v>
      </c>
      <c r="G258" s="7">
        <v>120.08</v>
      </c>
      <c r="H258" s="111"/>
      <c r="I258" s="2"/>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row>
    <row r="259" spans="1:251" s="12" customFormat="1" ht="28.65" customHeight="1" outlineLevel="1" x14ac:dyDescent="0.4">
      <c r="A259" s="79"/>
      <c r="B259" s="115" t="s">
        <v>51</v>
      </c>
      <c r="C259" s="114"/>
      <c r="D259" s="71">
        <v>44927</v>
      </c>
      <c r="E259" s="71">
        <v>45291</v>
      </c>
      <c r="F259" s="6" t="s">
        <v>5</v>
      </c>
      <c r="G259" s="7">
        <f>SUM(G260:G262)</f>
        <v>12008.08</v>
      </c>
      <c r="H259" s="111" t="s">
        <v>398</v>
      </c>
      <c r="I259" s="2"/>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row>
    <row r="260" spans="1:251" s="12" customFormat="1" ht="23.1" customHeight="1" outlineLevel="1" x14ac:dyDescent="0.4">
      <c r="A260" s="79"/>
      <c r="B260" s="116"/>
      <c r="C260" s="114"/>
      <c r="D260" s="71"/>
      <c r="E260" s="71"/>
      <c r="F260" s="6" t="s">
        <v>6</v>
      </c>
      <c r="G260" s="7">
        <v>0</v>
      </c>
      <c r="H260" s="111"/>
      <c r="I260" s="2"/>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row>
    <row r="261" spans="1:251" s="12" customFormat="1" ht="32.1" customHeight="1" outlineLevel="1" x14ac:dyDescent="0.4">
      <c r="A261" s="79"/>
      <c r="B261" s="116"/>
      <c r="C261" s="114"/>
      <c r="D261" s="71"/>
      <c r="E261" s="71"/>
      <c r="F261" s="6" t="s">
        <v>7</v>
      </c>
      <c r="G261" s="7">
        <v>11888</v>
      </c>
      <c r="H261" s="111"/>
      <c r="I261" s="2"/>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row>
    <row r="262" spans="1:251" s="12" customFormat="1" ht="23.1" customHeight="1" outlineLevel="1" x14ac:dyDescent="0.4">
      <c r="A262" s="79"/>
      <c r="B262" s="117"/>
      <c r="C262" s="114"/>
      <c r="D262" s="71"/>
      <c r="E262" s="71"/>
      <c r="F262" s="6" t="s">
        <v>8</v>
      </c>
      <c r="G262" s="7">
        <v>120.08</v>
      </c>
      <c r="H262" s="111"/>
      <c r="I262" s="2"/>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row>
    <row r="263" spans="1:251" s="12" customFormat="1" ht="112.2" customHeight="1" outlineLevel="1" x14ac:dyDescent="0.4">
      <c r="A263" s="79" t="s">
        <v>67</v>
      </c>
      <c r="B263" s="118" t="s">
        <v>75</v>
      </c>
      <c r="C263" s="80" t="s">
        <v>346</v>
      </c>
      <c r="D263" s="60"/>
      <c r="E263" s="60"/>
      <c r="F263" s="63" t="s">
        <v>5</v>
      </c>
      <c r="G263" s="7">
        <f t="shared" ref="G263" si="6">G264+G265</f>
        <v>201720.6</v>
      </c>
      <c r="H263" s="111"/>
      <c r="I263" s="2"/>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row>
    <row r="264" spans="1:251" s="12" customFormat="1" ht="45.6" customHeight="1" outlineLevel="1" x14ac:dyDescent="0.4">
      <c r="A264" s="79"/>
      <c r="B264" s="118"/>
      <c r="C264" s="80"/>
      <c r="D264" s="60"/>
      <c r="E264" s="60"/>
      <c r="F264" s="63" t="s">
        <v>7</v>
      </c>
      <c r="G264" s="7">
        <f t="shared" ref="G264" si="7">G267</f>
        <v>1870.6</v>
      </c>
      <c r="H264" s="111"/>
      <c r="I264" s="2"/>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row>
    <row r="265" spans="1:251" s="12" customFormat="1" ht="50.4" customHeight="1" outlineLevel="1" x14ac:dyDescent="0.4">
      <c r="A265" s="79"/>
      <c r="B265" s="118"/>
      <c r="C265" s="80"/>
      <c r="D265" s="60"/>
      <c r="E265" s="60"/>
      <c r="F265" s="63" t="s">
        <v>88</v>
      </c>
      <c r="G265" s="7">
        <f>G268+G272+G275</f>
        <v>199850</v>
      </c>
      <c r="H265" s="111"/>
      <c r="I265" s="2"/>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row>
    <row r="266" spans="1:251" s="12" customFormat="1" ht="42.6" customHeight="1" outlineLevel="1" x14ac:dyDescent="0.4">
      <c r="A266" s="79" t="s">
        <v>168</v>
      </c>
      <c r="B266" s="119" t="s">
        <v>11</v>
      </c>
      <c r="C266" s="80" t="s">
        <v>346</v>
      </c>
      <c r="D266" s="71">
        <v>44927</v>
      </c>
      <c r="E266" s="71">
        <v>45291</v>
      </c>
      <c r="F266" s="6" t="s">
        <v>5</v>
      </c>
      <c r="G266" s="7">
        <f t="shared" ref="G266" si="8">G267+G268</f>
        <v>2270.6</v>
      </c>
      <c r="H266" s="109"/>
      <c r="I266" s="2"/>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row>
    <row r="267" spans="1:251" s="12" customFormat="1" ht="21" customHeight="1" x14ac:dyDescent="0.4">
      <c r="A267" s="79"/>
      <c r="B267" s="119"/>
      <c r="C267" s="80"/>
      <c r="D267" s="71"/>
      <c r="E267" s="71"/>
      <c r="F267" s="6" t="s">
        <v>7</v>
      </c>
      <c r="G267" s="7">
        <f t="shared" ref="G267" si="9">G269</f>
        <v>1870.6</v>
      </c>
      <c r="H267" s="109"/>
      <c r="I267" s="2"/>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row>
    <row r="268" spans="1:251" s="12" customFormat="1" ht="90.6" customHeight="1" x14ac:dyDescent="0.4">
      <c r="A268" s="79"/>
      <c r="B268" s="119"/>
      <c r="C268" s="80"/>
      <c r="D268" s="71"/>
      <c r="E268" s="71"/>
      <c r="F268" s="6" t="s">
        <v>89</v>
      </c>
      <c r="G268" s="7">
        <f t="shared" ref="G268" si="10">G271</f>
        <v>400</v>
      </c>
      <c r="H268" s="109"/>
      <c r="I268" s="2"/>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row>
    <row r="269" spans="1:251" s="12" customFormat="1" ht="408.75" customHeight="1" x14ac:dyDescent="0.4">
      <c r="A269" s="57" t="s">
        <v>53</v>
      </c>
      <c r="B269" s="25" t="s">
        <v>82</v>
      </c>
      <c r="C269" s="6" t="s">
        <v>347</v>
      </c>
      <c r="D269" s="56">
        <v>44927</v>
      </c>
      <c r="E269" s="56">
        <v>45291</v>
      </c>
      <c r="F269" s="6" t="s">
        <v>7</v>
      </c>
      <c r="G269" s="13">
        <v>1870.6</v>
      </c>
      <c r="H269" s="22" t="s">
        <v>192</v>
      </c>
      <c r="I269" s="2"/>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row>
    <row r="270" spans="1:251" s="12" customFormat="1" ht="258.60000000000002" customHeight="1" x14ac:dyDescent="0.4">
      <c r="A270" s="57" t="s">
        <v>54</v>
      </c>
      <c r="B270" s="8" t="s">
        <v>52</v>
      </c>
      <c r="C270" s="60" t="s">
        <v>348</v>
      </c>
      <c r="D270" s="56">
        <v>45139</v>
      </c>
      <c r="E270" s="56">
        <v>45260</v>
      </c>
      <c r="F270" s="6" t="s">
        <v>9</v>
      </c>
      <c r="G270" s="13" t="s">
        <v>10</v>
      </c>
      <c r="H270" s="22" t="s">
        <v>201</v>
      </c>
      <c r="I270" s="2"/>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row>
    <row r="271" spans="1:251" s="12" customFormat="1" ht="87.6" customHeight="1" x14ac:dyDescent="0.4">
      <c r="A271" s="57" t="s">
        <v>55</v>
      </c>
      <c r="B271" s="8" t="s">
        <v>56</v>
      </c>
      <c r="C271" s="6" t="s">
        <v>182</v>
      </c>
      <c r="D271" s="56">
        <v>45139</v>
      </c>
      <c r="E271" s="56">
        <v>45260</v>
      </c>
      <c r="F271" s="6" t="s">
        <v>79</v>
      </c>
      <c r="G271" s="13">
        <v>400</v>
      </c>
      <c r="H271" s="22" t="s">
        <v>202</v>
      </c>
      <c r="I271" s="2"/>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row>
    <row r="272" spans="1:251" s="12" customFormat="1" ht="198.6" customHeight="1" x14ac:dyDescent="0.4">
      <c r="A272" s="57" t="s">
        <v>169</v>
      </c>
      <c r="B272" s="6" t="s">
        <v>57</v>
      </c>
      <c r="C272" s="60" t="s">
        <v>349</v>
      </c>
      <c r="D272" s="56">
        <v>44927</v>
      </c>
      <c r="E272" s="56">
        <v>45291</v>
      </c>
      <c r="F272" s="6" t="s">
        <v>90</v>
      </c>
      <c r="G272" s="13">
        <f t="shared" ref="G272" si="11">G273</f>
        <v>120000</v>
      </c>
      <c r="H272" s="34"/>
      <c r="I272" s="2"/>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row>
    <row r="273" spans="1:251" s="12" customFormat="1" ht="184.95" customHeight="1" x14ac:dyDescent="0.4">
      <c r="A273" s="50" t="s">
        <v>170</v>
      </c>
      <c r="B273" s="25" t="s">
        <v>58</v>
      </c>
      <c r="C273" s="6" t="s">
        <v>356</v>
      </c>
      <c r="D273" s="37">
        <v>44927</v>
      </c>
      <c r="E273" s="37">
        <v>45291</v>
      </c>
      <c r="F273" s="6" t="s">
        <v>89</v>
      </c>
      <c r="G273" s="13">
        <v>120000</v>
      </c>
      <c r="H273" s="38" t="s">
        <v>172</v>
      </c>
      <c r="I273" s="2"/>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row>
    <row r="274" spans="1:251" s="12" customFormat="1" ht="174.6" customHeight="1" x14ac:dyDescent="0.4">
      <c r="A274" s="50" t="s">
        <v>171</v>
      </c>
      <c r="B274" s="8" t="s">
        <v>59</v>
      </c>
      <c r="C274" s="6" t="s">
        <v>205</v>
      </c>
      <c r="D274" s="37">
        <v>44927</v>
      </c>
      <c r="E274" s="37">
        <v>45291</v>
      </c>
      <c r="F274" s="6" t="s">
        <v>9</v>
      </c>
      <c r="G274" s="13" t="s">
        <v>10</v>
      </c>
      <c r="H274" s="38" t="s">
        <v>203</v>
      </c>
      <c r="I274" s="2"/>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row>
    <row r="275" spans="1:251" s="12" customFormat="1" ht="197.7" customHeight="1" x14ac:dyDescent="0.4">
      <c r="A275" s="50" t="s">
        <v>173</v>
      </c>
      <c r="B275" s="6" t="s">
        <v>76</v>
      </c>
      <c r="C275" s="51" t="s">
        <v>349</v>
      </c>
      <c r="D275" s="37">
        <v>44927</v>
      </c>
      <c r="E275" s="37">
        <v>45291</v>
      </c>
      <c r="F275" s="6" t="s">
        <v>90</v>
      </c>
      <c r="G275" s="13">
        <f t="shared" ref="G275" si="12">G277</f>
        <v>79450</v>
      </c>
      <c r="H275" s="38"/>
      <c r="I275" s="2"/>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row>
    <row r="276" spans="1:251" s="12" customFormat="1" ht="189.15" customHeight="1" x14ac:dyDescent="0.4">
      <c r="A276" s="50" t="s">
        <v>15</v>
      </c>
      <c r="B276" s="8" t="s">
        <v>66</v>
      </c>
      <c r="C276" s="51" t="s">
        <v>349</v>
      </c>
      <c r="D276" s="37">
        <v>44927</v>
      </c>
      <c r="E276" s="37">
        <v>45291</v>
      </c>
      <c r="F276" s="6" t="s">
        <v>9</v>
      </c>
      <c r="G276" s="13" t="s">
        <v>10</v>
      </c>
      <c r="H276" s="38" t="s">
        <v>193</v>
      </c>
      <c r="I276" s="2"/>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row>
    <row r="277" spans="1:251" s="12" customFormat="1" ht="201.75" customHeight="1" x14ac:dyDescent="0.4">
      <c r="A277" s="50" t="s">
        <v>62</v>
      </c>
      <c r="B277" s="25" t="s">
        <v>77</v>
      </c>
      <c r="C277" s="51" t="s">
        <v>349</v>
      </c>
      <c r="D277" s="37">
        <v>44927</v>
      </c>
      <c r="E277" s="37">
        <v>45291</v>
      </c>
      <c r="F277" s="6" t="s">
        <v>90</v>
      </c>
      <c r="G277" s="13">
        <v>79450</v>
      </c>
      <c r="H277" s="38" t="s">
        <v>194</v>
      </c>
      <c r="I277" s="2"/>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row>
    <row r="278" spans="1:251" s="12" customFormat="1" ht="193.95" customHeight="1" x14ac:dyDescent="0.4">
      <c r="A278" s="57" t="s">
        <v>61</v>
      </c>
      <c r="B278" s="8" t="s">
        <v>60</v>
      </c>
      <c r="C278" s="60" t="s">
        <v>349</v>
      </c>
      <c r="D278" s="56">
        <v>44927</v>
      </c>
      <c r="E278" s="56">
        <v>45291</v>
      </c>
      <c r="F278" s="6" t="s">
        <v>9</v>
      </c>
      <c r="G278" s="13" t="s">
        <v>10</v>
      </c>
      <c r="H278" s="64" t="s">
        <v>96</v>
      </c>
      <c r="I278" s="2"/>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row>
    <row r="279" spans="1:251" s="12" customFormat="1" ht="95.25" customHeight="1" x14ac:dyDescent="0.4">
      <c r="A279" s="79">
        <v>4</v>
      </c>
      <c r="B279" s="80" t="s">
        <v>13</v>
      </c>
      <c r="C279" s="80" t="s">
        <v>325</v>
      </c>
      <c r="D279" s="60"/>
      <c r="E279" s="60"/>
      <c r="F279" s="8" t="s">
        <v>5</v>
      </c>
      <c r="G279" s="14">
        <f>G280</f>
        <v>63409.2</v>
      </c>
      <c r="H279" s="66"/>
      <c r="I279" s="2"/>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row>
    <row r="280" spans="1:251" s="12" customFormat="1" ht="51.6" customHeight="1" x14ac:dyDescent="0.4">
      <c r="A280" s="79"/>
      <c r="B280" s="80"/>
      <c r="C280" s="80"/>
      <c r="D280" s="60"/>
      <c r="E280" s="60"/>
      <c r="F280" s="8" t="s">
        <v>7</v>
      </c>
      <c r="G280" s="14">
        <f>G282+G293</f>
        <v>63409.2</v>
      </c>
      <c r="H280" s="66"/>
      <c r="I280" s="2"/>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row>
    <row r="281" spans="1:251" s="12" customFormat="1" ht="93" customHeight="1" x14ac:dyDescent="0.4">
      <c r="A281" s="79" t="s">
        <v>22</v>
      </c>
      <c r="B281" s="80" t="s">
        <v>78</v>
      </c>
      <c r="C281" s="80" t="s">
        <v>206</v>
      </c>
      <c r="D281" s="75" t="s">
        <v>207</v>
      </c>
      <c r="E281" s="76">
        <v>45291</v>
      </c>
      <c r="F281" s="8" t="s">
        <v>5</v>
      </c>
      <c r="G281" s="14">
        <f>G282</f>
        <v>25470</v>
      </c>
      <c r="H281" s="66"/>
      <c r="I281" s="2"/>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row>
    <row r="282" spans="1:251" s="12" customFormat="1" ht="89.25" customHeight="1" x14ac:dyDescent="0.4">
      <c r="A282" s="79"/>
      <c r="B282" s="80"/>
      <c r="C282" s="80"/>
      <c r="D282" s="75"/>
      <c r="E282" s="76"/>
      <c r="F282" s="60" t="s">
        <v>7</v>
      </c>
      <c r="G282" s="14">
        <f>SUM(G283,G285,G287,G289,G291)</f>
        <v>25470</v>
      </c>
      <c r="H282" s="66"/>
      <c r="I282" s="2"/>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row>
    <row r="283" spans="1:251" s="12" customFormat="1" ht="63" x14ac:dyDescent="0.4">
      <c r="A283" s="57" t="s">
        <v>102</v>
      </c>
      <c r="B283" s="60" t="s">
        <v>208</v>
      </c>
      <c r="C283" s="80" t="s">
        <v>206</v>
      </c>
      <c r="D283" s="36">
        <v>44927</v>
      </c>
      <c r="E283" s="36">
        <v>45657</v>
      </c>
      <c r="F283" s="60" t="s">
        <v>7</v>
      </c>
      <c r="G283" s="14">
        <v>3840</v>
      </c>
      <c r="H283" s="64"/>
      <c r="I283" s="2"/>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row>
    <row r="284" spans="1:251" s="12" customFormat="1" ht="84" x14ac:dyDescent="0.4">
      <c r="A284" s="57" t="s">
        <v>107</v>
      </c>
      <c r="B284" s="60" t="s">
        <v>209</v>
      </c>
      <c r="C284" s="80"/>
      <c r="D284" s="36">
        <v>44927</v>
      </c>
      <c r="E284" s="36">
        <v>45291</v>
      </c>
      <c r="F284" s="60" t="s">
        <v>7</v>
      </c>
      <c r="G284" s="14">
        <v>3840</v>
      </c>
      <c r="H284" s="64" t="s">
        <v>218</v>
      </c>
      <c r="I284" s="2"/>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row>
    <row r="285" spans="1:251" s="12" customFormat="1" ht="63" x14ac:dyDescent="0.4">
      <c r="A285" s="57" t="s">
        <v>210</v>
      </c>
      <c r="B285" s="60" t="s">
        <v>211</v>
      </c>
      <c r="C285" s="80"/>
      <c r="D285" s="36">
        <v>44197</v>
      </c>
      <c r="E285" s="36">
        <v>45291</v>
      </c>
      <c r="F285" s="60" t="s">
        <v>7</v>
      </c>
      <c r="G285" s="14">
        <v>5140</v>
      </c>
      <c r="H285" s="64"/>
      <c r="I285" s="2"/>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row>
    <row r="286" spans="1:251" s="12" customFormat="1" ht="84" x14ac:dyDescent="0.4">
      <c r="A286" s="57" t="s">
        <v>108</v>
      </c>
      <c r="B286" s="60" t="s">
        <v>209</v>
      </c>
      <c r="C286" s="80"/>
      <c r="D286" s="36">
        <v>44927</v>
      </c>
      <c r="E286" s="36">
        <v>45291</v>
      </c>
      <c r="F286" s="60" t="s">
        <v>7</v>
      </c>
      <c r="G286" s="14">
        <v>5140</v>
      </c>
      <c r="H286" s="64" t="s">
        <v>219</v>
      </c>
      <c r="I286" s="2"/>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row>
    <row r="287" spans="1:251" s="12" customFormat="1" ht="63" x14ac:dyDescent="0.4">
      <c r="A287" s="57" t="s">
        <v>212</v>
      </c>
      <c r="B287" s="60" t="s">
        <v>213</v>
      </c>
      <c r="C287" s="80"/>
      <c r="D287" s="36">
        <v>44927</v>
      </c>
      <c r="E287" s="36">
        <v>45657</v>
      </c>
      <c r="F287" s="60" t="s">
        <v>7</v>
      </c>
      <c r="G287" s="14">
        <v>6300</v>
      </c>
      <c r="H287" s="64"/>
      <c r="I287" s="2"/>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row>
    <row r="288" spans="1:251" s="12" customFormat="1" ht="84" x14ac:dyDescent="0.4">
      <c r="A288" s="57" t="s">
        <v>109</v>
      </c>
      <c r="B288" s="60" t="s">
        <v>209</v>
      </c>
      <c r="C288" s="80"/>
      <c r="D288" s="36">
        <v>44927</v>
      </c>
      <c r="E288" s="36">
        <v>45291</v>
      </c>
      <c r="F288" s="60" t="s">
        <v>7</v>
      </c>
      <c r="G288" s="14">
        <v>6300</v>
      </c>
      <c r="H288" s="64" t="s">
        <v>220</v>
      </c>
      <c r="I288" s="2"/>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row>
    <row r="289" spans="1:251" s="12" customFormat="1" ht="63" x14ac:dyDescent="0.4">
      <c r="A289" s="57" t="s">
        <v>214</v>
      </c>
      <c r="B289" s="60" t="s">
        <v>215</v>
      </c>
      <c r="C289" s="80"/>
      <c r="D289" s="36">
        <v>44927</v>
      </c>
      <c r="E289" s="36">
        <v>45657</v>
      </c>
      <c r="F289" s="60" t="s">
        <v>7</v>
      </c>
      <c r="G289" s="14">
        <v>5820</v>
      </c>
      <c r="H289" s="64"/>
      <c r="I289" s="2"/>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row>
    <row r="290" spans="1:251" s="12" customFormat="1" ht="90.75" customHeight="1" x14ac:dyDescent="0.4">
      <c r="A290" s="57" t="s">
        <v>110</v>
      </c>
      <c r="B290" s="60" t="s">
        <v>209</v>
      </c>
      <c r="C290" s="80"/>
      <c r="D290" s="36">
        <v>44927</v>
      </c>
      <c r="E290" s="36">
        <v>45291</v>
      </c>
      <c r="F290" s="60" t="s">
        <v>7</v>
      </c>
      <c r="G290" s="14">
        <v>5820</v>
      </c>
      <c r="H290" s="64" t="s">
        <v>221</v>
      </c>
      <c r="I290" s="2"/>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row>
    <row r="291" spans="1:251" s="12" customFormat="1" ht="84" x14ac:dyDescent="0.4">
      <c r="A291" s="57" t="s">
        <v>216</v>
      </c>
      <c r="B291" s="60" t="s">
        <v>217</v>
      </c>
      <c r="C291" s="80"/>
      <c r="D291" s="36">
        <v>44927</v>
      </c>
      <c r="E291" s="36">
        <v>45657</v>
      </c>
      <c r="F291" s="60" t="s">
        <v>7</v>
      </c>
      <c r="G291" s="14">
        <v>4370</v>
      </c>
      <c r="H291" s="64"/>
      <c r="I291" s="2"/>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row>
    <row r="292" spans="1:251" s="12" customFormat="1" ht="102" customHeight="1" x14ac:dyDescent="0.4">
      <c r="A292" s="57" t="s">
        <v>111</v>
      </c>
      <c r="B292" s="60" t="s">
        <v>209</v>
      </c>
      <c r="C292" s="80"/>
      <c r="D292" s="36">
        <v>44927</v>
      </c>
      <c r="E292" s="36">
        <v>45291</v>
      </c>
      <c r="F292" s="60" t="s">
        <v>7</v>
      </c>
      <c r="G292" s="14">
        <v>4370</v>
      </c>
      <c r="H292" s="64" t="s">
        <v>222</v>
      </c>
      <c r="I292" s="2"/>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row>
    <row r="293" spans="1:251" s="12" customFormat="1" ht="204" customHeight="1" outlineLevel="1" x14ac:dyDescent="0.4">
      <c r="A293" s="57" t="s">
        <v>162</v>
      </c>
      <c r="B293" s="60" t="s">
        <v>196</v>
      </c>
      <c r="C293" s="61" t="s">
        <v>342</v>
      </c>
      <c r="D293" s="62" t="s">
        <v>207</v>
      </c>
      <c r="E293" s="65">
        <v>45291</v>
      </c>
      <c r="F293" s="60" t="s">
        <v>7</v>
      </c>
      <c r="G293" s="14">
        <f>G294+G295</f>
        <v>37939.199999999997</v>
      </c>
      <c r="H293" s="22" t="s">
        <v>195</v>
      </c>
      <c r="I293" s="2"/>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row>
    <row r="294" spans="1:251" ht="210.75" customHeight="1" x14ac:dyDescent="0.4">
      <c r="A294" s="57" t="s">
        <v>63</v>
      </c>
      <c r="B294" s="60" t="s">
        <v>80</v>
      </c>
      <c r="C294" s="61" t="s">
        <v>342</v>
      </c>
      <c r="D294" s="62" t="s">
        <v>207</v>
      </c>
      <c r="E294" s="65">
        <v>45291</v>
      </c>
      <c r="F294" s="60" t="s">
        <v>7</v>
      </c>
      <c r="G294" s="14">
        <v>29126.1</v>
      </c>
      <c r="H294" s="22" t="s">
        <v>195</v>
      </c>
      <c r="I294" s="2"/>
    </row>
    <row r="295" spans="1:251" ht="309.60000000000002" customHeight="1" x14ac:dyDescent="0.4">
      <c r="A295" s="57" t="s">
        <v>64</v>
      </c>
      <c r="B295" s="8" t="s">
        <v>357</v>
      </c>
      <c r="C295" s="61" t="s">
        <v>358</v>
      </c>
      <c r="D295" s="62" t="s">
        <v>207</v>
      </c>
      <c r="E295" s="65">
        <v>45291</v>
      </c>
      <c r="F295" s="60" t="s">
        <v>7</v>
      </c>
      <c r="G295" s="14">
        <v>8813.1</v>
      </c>
      <c r="H295" s="22" t="s">
        <v>353</v>
      </c>
      <c r="I295" s="2"/>
    </row>
    <row r="296" spans="1:251" ht="144.75" customHeight="1" x14ac:dyDescent="0.4">
      <c r="A296" s="57" t="s">
        <v>175</v>
      </c>
      <c r="B296" s="8" t="s">
        <v>197</v>
      </c>
      <c r="C296" s="60" t="s">
        <v>14</v>
      </c>
      <c r="D296" s="62" t="s">
        <v>207</v>
      </c>
      <c r="E296" s="65">
        <v>45291</v>
      </c>
      <c r="F296" s="64" t="s">
        <v>9</v>
      </c>
      <c r="G296" s="15" t="s">
        <v>10</v>
      </c>
      <c r="H296" s="8" t="s">
        <v>198</v>
      </c>
      <c r="I296" s="2"/>
    </row>
    <row r="297" spans="1:251" ht="122.4" customHeight="1" x14ac:dyDescent="0.4">
      <c r="A297" s="57" t="s">
        <v>65</v>
      </c>
      <c r="B297" s="8" t="s">
        <v>199</v>
      </c>
      <c r="C297" s="60" t="s">
        <v>14</v>
      </c>
      <c r="D297" s="62" t="s">
        <v>207</v>
      </c>
      <c r="E297" s="65">
        <v>45291</v>
      </c>
      <c r="F297" s="64" t="s">
        <v>9</v>
      </c>
      <c r="G297" s="15" t="s">
        <v>10</v>
      </c>
      <c r="H297" s="8" t="s">
        <v>223</v>
      </c>
      <c r="I297" s="2"/>
    </row>
    <row r="298" spans="1:251" ht="17.25" customHeight="1" x14ac:dyDescent="0.35">
      <c r="A298" s="106"/>
      <c r="B298" s="106"/>
      <c r="C298" s="106"/>
      <c r="D298" s="106"/>
      <c r="E298" s="106"/>
      <c r="F298" s="106"/>
      <c r="G298" s="106"/>
      <c r="H298" s="106"/>
    </row>
    <row r="299" spans="1:251" ht="17.25" customHeight="1" x14ac:dyDescent="0.35">
      <c r="A299" s="105" t="s">
        <v>17</v>
      </c>
      <c r="B299" s="105"/>
      <c r="C299" s="105"/>
      <c r="D299" s="105"/>
      <c r="E299" s="105"/>
      <c r="F299" s="105"/>
      <c r="G299" s="55"/>
      <c r="H299" s="5"/>
    </row>
  </sheetData>
  <sheetProtection selectLockedCells="1" selectUnlockedCells="1"/>
  <autoFilter ref="A4:IQ297"/>
  <mergeCells count="418">
    <mergeCell ref="E243:E246"/>
    <mergeCell ref="H243:H246"/>
    <mergeCell ref="H235:H238"/>
    <mergeCell ref="H215:H218"/>
    <mergeCell ref="A231:A238"/>
    <mergeCell ref="B231:B234"/>
    <mergeCell ref="C231:C238"/>
    <mergeCell ref="H231:H234"/>
    <mergeCell ref="B235:B238"/>
    <mergeCell ref="D219:D222"/>
    <mergeCell ref="E219:E222"/>
    <mergeCell ref="E231:E234"/>
    <mergeCell ref="A239:A246"/>
    <mergeCell ref="B239:B242"/>
    <mergeCell ref="C239:C246"/>
    <mergeCell ref="D239:D242"/>
    <mergeCell ref="E239:E242"/>
    <mergeCell ref="H239:H242"/>
    <mergeCell ref="C215:C222"/>
    <mergeCell ref="A223:A230"/>
    <mergeCell ref="B223:B226"/>
    <mergeCell ref="H223:H226"/>
    <mergeCell ref="B227:B230"/>
    <mergeCell ref="H227:H230"/>
    <mergeCell ref="H255:H258"/>
    <mergeCell ref="B259:B262"/>
    <mergeCell ref="D259:D262"/>
    <mergeCell ref="E259:E262"/>
    <mergeCell ref="H259:H262"/>
    <mergeCell ref="A247:A254"/>
    <mergeCell ref="B247:B250"/>
    <mergeCell ref="C247:C254"/>
    <mergeCell ref="D247:D250"/>
    <mergeCell ref="E247:E250"/>
    <mergeCell ref="H247:H250"/>
    <mergeCell ref="B251:B254"/>
    <mergeCell ref="E251:E254"/>
    <mergeCell ref="H251:H254"/>
    <mergeCell ref="A255:A262"/>
    <mergeCell ref="B255:B258"/>
    <mergeCell ref="C255:C262"/>
    <mergeCell ref="D255:D258"/>
    <mergeCell ref="E255:E258"/>
    <mergeCell ref="A299:F299"/>
    <mergeCell ref="A298:H298"/>
    <mergeCell ref="E148:E150"/>
    <mergeCell ref="D151:D153"/>
    <mergeCell ref="E151:E153"/>
    <mergeCell ref="C148:C150"/>
    <mergeCell ref="D88:D90"/>
    <mergeCell ref="E88:E90"/>
    <mergeCell ref="D175:D177"/>
    <mergeCell ref="E175:E177"/>
    <mergeCell ref="D115:D117"/>
    <mergeCell ref="E115:E117"/>
    <mergeCell ref="D118:D120"/>
    <mergeCell ref="E118:E120"/>
    <mergeCell ref="D121:D123"/>
    <mergeCell ref="E121:E123"/>
    <mergeCell ref="D124:D126"/>
    <mergeCell ref="E124:E126"/>
    <mergeCell ref="D127:D129"/>
    <mergeCell ref="E127:E129"/>
    <mergeCell ref="D133:D135"/>
    <mergeCell ref="E133:E135"/>
    <mergeCell ref="C283:C292"/>
    <mergeCell ref="C281:C282"/>
    <mergeCell ref="A2:H2"/>
    <mergeCell ref="A3:A4"/>
    <mergeCell ref="B3:B4"/>
    <mergeCell ref="C3:C4"/>
    <mergeCell ref="F3:F4"/>
    <mergeCell ref="H3:H4"/>
    <mergeCell ref="D3:E3"/>
    <mergeCell ref="G3:G4"/>
    <mergeCell ref="B16:B20"/>
    <mergeCell ref="C16:C20"/>
    <mergeCell ref="H16:H20"/>
    <mergeCell ref="A10:A11"/>
    <mergeCell ref="B10:B11"/>
    <mergeCell ref="C10:C11"/>
    <mergeCell ref="H10:H11"/>
    <mergeCell ref="D16:D20"/>
    <mergeCell ref="E16:E20"/>
    <mergeCell ref="D10:D11"/>
    <mergeCell ref="E10:E11"/>
    <mergeCell ref="A5:A9"/>
    <mergeCell ref="B5:B9"/>
    <mergeCell ref="C5:C9"/>
    <mergeCell ref="A16:A20"/>
    <mergeCell ref="H5:H9"/>
    <mergeCell ref="A55:A57"/>
    <mergeCell ref="B55:B57"/>
    <mergeCell ref="C55:C57"/>
    <mergeCell ref="H55:H57"/>
    <mergeCell ref="A50:A52"/>
    <mergeCell ref="B50:B52"/>
    <mergeCell ref="C50:C52"/>
    <mergeCell ref="H50:H52"/>
    <mergeCell ref="D50:D52"/>
    <mergeCell ref="E50:E52"/>
    <mergeCell ref="D55:D57"/>
    <mergeCell ref="E55:E57"/>
    <mergeCell ref="A46:A47"/>
    <mergeCell ref="B46:B47"/>
    <mergeCell ref="C46:C47"/>
    <mergeCell ref="H46:H47"/>
    <mergeCell ref="D46:D47"/>
    <mergeCell ref="A37:A39"/>
    <mergeCell ref="B37:B39"/>
    <mergeCell ref="C37:C39"/>
    <mergeCell ref="D37:D39"/>
    <mergeCell ref="E46:E47"/>
    <mergeCell ref="E37:E39"/>
    <mergeCell ref="H42:H44"/>
    <mergeCell ref="H37:H38"/>
    <mergeCell ref="A85:A87"/>
    <mergeCell ref="B85:B87"/>
    <mergeCell ref="C85:C87"/>
    <mergeCell ref="H85:H87"/>
    <mergeCell ref="A82:A84"/>
    <mergeCell ref="B82:B84"/>
    <mergeCell ref="C82:C84"/>
    <mergeCell ref="H82:H84"/>
    <mergeCell ref="B70:B72"/>
    <mergeCell ref="C70:C72"/>
    <mergeCell ref="H70:H72"/>
    <mergeCell ref="A73:A75"/>
    <mergeCell ref="B73:B75"/>
    <mergeCell ref="C73:C75"/>
    <mergeCell ref="E79:E81"/>
    <mergeCell ref="D82:D84"/>
    <mergeCell ref="E82:E84"/>
    <mergeCell ref="D85:D87"/>
    <mergeCell ref="E85:E87"/>
    <mergeCell ref="B79:B81"/>
    <mergeCell ref="C79:C81"/>
    <mergeCell ref="H79:H81"/>
    <mergeCell ref="D70:D72"/>
    <mergeCell ref="E70:E72"/>
    <mergeCell ref="A91:A93"/>
    <mergeCell ref="B91:B93"/>
    <mergeCell ref="C91:C93"/>
    <mergeCell ref="H91:H93"/>
    <mergeCell ref="A88:A90"/>
    <mergeCell ref="B88:B90"/>
    <mergeCell ref="C88:C90"/>
    <mergeCell ref="H88:H90"/>
    <mergeCell ref="A58:A60"/>
    <mergeCell ref="B58:B60"/>
    <mergeCell ref="C58:C60"/>
    <mergeCell ref="H58:H60"/>
    <mergeCell ref="A61:A63"/>
    <mergeCell ref="B61:B63"/>
    <mergeCell ref="C61:C63"/>
    <mergeCell ref="H61:H63"/>
    <mergeCell ref="A79:A81"/>
    <mergeCell ref="D91:D93"/>
    <mergeCell ref="E91:E93"/>
    <mergeCell ref="A76:A78"/>
    <mergeCell ref="B76:B78"/>
    <mergeCell ref="C76:C78"/>
    <mergeCell ref="H76:H78"/>
    <mergeCell ref="A70:A72"/>
    <mergeCell ref="A97:A99"/>
    <mergeCell ref="B97:B99"/>
    <mergeCell ref="C97:C99"/>
    <mergeCell ref="H97:H99"/>
    <mergeCell ref="A94:A96"/>
    <mergeCell ref="B94:B96"/>
    <mergeCell ref="C94:C96"/>
    <mergeCell ref="H94:H96"/>
    <mergeCell ref="D94:D96"/>
    <mergeCell ref="E94:E96"/>
    <mergeCell ref="D97:D99"/>
    <mergeCell ref="E97:E99"/>
    <mergeCell ref="A112:A114"/>
    <mergeCell ref="B112:B114"/>
    <mergeCell ref="C112:C114"/>
    <mergeCell ref="H112:H114"/>
    <mergeCell ref="A115:A117"/>
    <mergeCell ref="B115:B117"/>
    <mergeCell ref="C115:C117"/>
    <mergeCell ref="H115:H117"/>
    <mergeCell ref="A118:A120"/>
    <mergeCell ref="B118:B120"/>
    <mergeCell ref="D112:D114"/>
    <mergeCell ref="E112:E114"/>
    <mergeCell ref="H118:H120"/>
    <mergeCell ref="H133:H135"/>
    <mergeCell ref="E136:E138"/>
    <mergeCell ref="D142:D144"/>
    <mergeCell ref="E142:E144"/>
    <mergeCell ref="A130:A132"/>
    <mergeCell ref="B130:B132"/>
    <mergeCell ref="A124:A126"/>
    <mergeCell ref="B124:B126"/>
    <mergeCell ref="A100:A102"/>
    <mergeCell ref="B100:B102"/>
    <mergeCell ref="C100:C102"/>
    <mergeCell ref="H100:H102"/>
    <mergeCell ref="A103:A105"/>
    <mergeCell ref="B103:B105"/>
    <mergeCell ref="C103:C105"/>
    <mergeCell ref="H103:H105"/>
    <mergeCell ref="A106:A108"/>
    <mergeCell ref="B106:B108"/>
    <mergeCell ref="C106:C108"/>
    <mergeCell ref="H106:H108"/>
    <mergeCell ref="D100:D102"/>
    <mergeCell ref="E100:E102"/>
    <mergeCell ref="D103:D105"/>
    <mergeCell ref="E103:E105"/>
    <mergeCell ref="A163:A165"/>
    <mergeCell ref="A142:A144"/>
    <mergeCell ref="B142:B144"/>
    <mergeCell ref="C142:C144"/>
    <mergeCell ref="H142:H144"/>
    <mergeCell ref="A136:A138"/>
    <mergeCell ref="A139:A141"/>
    <mergeCell ref="B139:B141"/>
    <mergeCell ref="C139:C141"/>
    <mergeCell ref="D136:D138"/>
    <mergeCell ref="H139:H141"/>
    <mergeCell ref="D139:D141"/>
    <mergeCell ref="E139:E141"/>
    <mergeCell ref="B136:B138"/>
    <mergeCell ref="C136:C138"/>
    <mergeCell ref="H136:H138"/>
    <mergeCell ref="H148:H150"/>
    <mergeCell ref="D145:D147"/>
    <mergeCell ref="E145:E147"/>
    <mergeCell ref="D148:D150"/>
    <mergeCell ref="B163:B165"/>
    <mergeCell ref="C163:C165"/>
    <mergeCell ref="H163:H165"/>
    <mergeCell ref="B160:B162"/>
    <mergeCell ref="B187:B190"/>
    <mergeCell ref="H187:H190"/>
    <mergeCell ref="A191:A198"/>
    <mergeCell ref="B191:B194"/>
    <mergeCell ref="C191:C198"/>
    <mergeCell ref="H191:H194"/>
    <mergeCell ref="B195:B198"/>
    <mergeCell ref="H195:H198"/>
    <mergeCell ref="D182:D186"/>
    <mergeCell ref="E182:E186"/>
    <mergeCell ref="D187:D190"/>
    <mergeCell ref="E187:E190"/>
    <mergeCell ref="E195:E198"/>
    <mergeCell ref="D195:D198"/>
    <mergeCell ref="D191:D194"/>
    <mergeCell ref="E191:E194"/>
    <mergeCell ref="H182:H186"/>
    <mergeCell ref="A182:A190"/>
    <mergeCell ref="B182:B186"/>
    <mergeCell ref="D130:D132"/>
    <mergeCell ref="E130:E132"/>
    <mergeCell ref="C130:C132"/>
    <mergeCell ref="H130:H132"/>
    <mergeCell ref="A133:A135"/>
    <mergeCell ref="H178:H181"/>
    <mergeCell ref="A172:A174"/>
    <mergeCell ref="B172:B174"/>
    <mergeCell ref="C172:C174"/>
    <mergeCell ref="H172:H174"/>
    <mergeCell ref="D169:D171"/>
    <mergeCell ref="E169:E171"/>
    <mergeCell ref="D172:D174"/>
    <mergeCell ref="E172:E174"/>
    <mergeCell ref="A175:A177"/>
    <mergeCell ref="B175:B177"/>
    <mergeCell ref="C175:C177"/>
    <mergeCell ref="H175:H177"/>
    <mergeCell ref="D178:D181"/>
    <mergeCell ref="E178:E181"/>
    <mergeCell ref="A169:A171"/>
    <mergeCell ref="B169:B171"/>
    <mergeCell ref="C154:C156"/>
    <mergeCell ref="H154:H156"/>
    <mergeCell ref="D73:D75"/>
    <mergeCell ref="E73:E75"/>
    <mergeCell ref="D76:D78"/>
    <mergeCell ref="E76:E78"/>
    <mergeCell ref="D79:D81"/>
    <mergeCell ref="A127:A129"/>
    <mergeCell ref="B127:B129"/>
    <mergeCell ref="C127:C129"/>
    <mergeCell ref="H127:H129"/>
    <mergeCell ref="C124:C126"/>
    <mergeCell ref="H124:H126"/>
    <mergeCell ref="C118:C120"/>
    <mergeCell ref="D106:D108"/>
    <mergeCell ref="E106:E108"/>
    <mergeCell ref="A109:A111"/>
    <mergeCell ref="B109:B111"/>
    <mergeCell ref="C109:C111"/>
    <mergeCell ref="H109:H111"/>
    <mergeCell ref="D109:D111"/>
    <mergeCell ref="E109:E111"/>
    <mergeCell ref="A121:A123"/>
    <mergeCell ref="B121:B123"/>
    <mergeCell ref="C121:C123"/>
    <mergeCell ref="H121:H123"/>
    <mergeCell ref="C182:C190"/>
    <mergeCell ref="A178:A181"/>
    <mergeCell ref="H203:H206"/>
    <mergeCell ref="D58:D60"/>
    <mergeCell ref="E58:E60"/>
    <mergeCell ref="D61:D63"/>
    <mergeCell ref="E61:E63"/>
    <mergeCell ref="D64:D66"/>
    <mergeCell ref="E64:E66"/>
    <mergeCell ref="D67:D69"/>
    <mergeCell ref="E67:E69"/>
    <mergeCell ref="C64:C66"/>
    <mergeCell ref="A67:A69"/>
    <mergeCell ref="B67:B69"/>
    <mergeCell ref="C67:C69"/>
    <mergeCell ref="H67:H69"/>
    <mergeCell ref="A64:A66"/>
    <mergeCell ref="B64:B66"/>
    <mergeCell ref="H64:H66"/>
    <mergeCell ref="B133:B135"/>
    <mergeCell ref="C133:C135"/>
    <mergeCell ref="H73:H75"/>
    <mergeCell ref="B178:B181"/>
    <mergeCell ref="C178:C181"/>
    <mergeCell ref="D166:D168"/>
    <mergeCell ref="E166:E168"/>
    <mergeCell ref="H166:H168"/>
    <mergeCell ref="A145:A147"/>
    <mergeCell ref="B145:B147"/>
    <mergeCell ref="C145:C147"/>
    <mergeCell ref="H145:H147"/>
    <mergeCell ref="A151:A153"/>
    <mergeCell ref="B151:B153"/>
    <mergeCell ref="D160:D162"/>
    <mergeCell ref="E160:E162"/>
    <mergeCell ref="D157:D159"/>
    <mergeCell ref="E157:E159"/>
    <mergeCell ref="C151:C153"/>
    <mergeCell ref="H151:H153"/>
    <mergeCell ref="A148:A150"/>
    <mergeCell ref="B148:B150"/>
    <mergeCell ref="A160:A162"/>
    <mergeCell ref="C160:C162"/>
    <mergeCell ref="C157:C159"/>
    <mergeCell ref="H157:H159"/>
    <mergeCell ref="E154:E156"/>
    <mergeCell ref="D163:D165"/>
    <mergeCell ref="E163:E165"/>
    <mergeCell ref="H160:H162"/>
    <mergeCell ref="A154:A156"/>
    <mergeCell ref="B154:B156"/>
    <mergeCell ref="A157:A159"/>
    <mergeCell ref="B157:B159"/>
    <mergeCell ref="D154:D156"/>
    <mergeCell ref="B243:B246"/>
    <mergeCell ref="D243:D246"/>
    <mergeCell ref="A263:A265"/>
    <mergeCell ref="B263:B265"/>
    <mergeCell ref="H219:H222"/>
    <mergeCell ref="E215:E218"/>
    <mergeCell ref="E199:E202"/>
    <mergeCell ref="E207:E210"/>
    <mergeCell ref="H199:H202"/>
    <mergeCell ref="H207:H210"/>
    <mergeCell ref="H211:H214"/>
    <mergeCell ref="E211:E214"/>
    <mergeCell ref="E203:E206"/>
    <mergeCell ref="A166:A168"/>
    <mergeCell ref="C169:C171"/>
    <mergeCell ref="H169:H171"/>
    <mergeCell ref="B166:B168"/>
    <mergeCell ref="C166:C168"/>
    <mergeCell ref="A281:A282"/>
    <mergeCell ref="B281:B282"/>
    <mergeCell ref="A199:A206"/>
    <mergeCell ref="B199:B202"/>
    <mergeCell ref="B203:B206"/>
    <mergeCell ref="D199:D202"/>
    <mergeCell ref="A266:A268"/>
    <mergeCell ref="B266:B268"/>
    <mergeCell ref="C266:C268"/>
    <mergeCell ref="D203:D206"/>
    <mergeCell ref="B219:B222"/>
    <mergeCell ref="B211:B214"/>
    <mergeCell ref="C207:C214"/>
    <mergeCell ref="B215:B218"/>
    <mergeCell ref="D215:D218"/>
    <mergeCell ref="D211:D214"/>
    <mergeCell ref="D207:D210"/>
    <mergeCell ref="C199:C206"/>
    <mergeCell ref="H281:H282"/>
    <mergeCell ref="A279:A280"/>
    <mergeCell ref="B279:B280"/>
    <mergeCell ref="C279:C280"/>
    <mergeCell ref="D231:D234"/>
    <mergeCell ref="B207:B210"/>
    <mergeCell ref="A207:A214"/>
    <mergeCell ref="C263:C265"/>
    <mergeCell ref="H263:H265"/>
    <mergeCell ref="D266:D268"/>
    <mergeCell ref="H279:H280"/>
    <mergeCell ref="D281:D282"/>
    <mergeCell ref="E281:E282"/>
    <mergeCell ref="D223:D226"/>
    <mergeCell ref="E223:E226"/>
    <mergeCell ref="D227:D230"/>
    <mergeCell ref="E227:E230"/>
    <mergeCell ref="D235:D238"/>
    <mergeCell ref="E235:E238"/>
    <mergeCell ref="D251:D254"/>
    <mergeCell ref="C223:C230"/>
    <mergeCell ref="H266:H268"/>
    <mergeCell ref="E266:E268"/>
    <mergeCell ref="A215:A222"/>
  </mergeCells>
  <printOptions horizontalCentered="1"/>
  <pageMargins left="0.23622047244094491" right="0.23622047244094491" top="0.98425196850393704" bottom="0.39370078740157483" header="0.15748031496062992" footer="0.51181102362204722"/>
  <pageSetup paperSize="9" scale="38" fitToHeight="0" orientation="landscape" useFirstPageNumber="1" r:id="rId1"/>
  <headerFooter alignWithMargins="0">
    <oddHeader>&amp;C&amp;P</oddHeader>
  </headerFooter>
  <rowBreaks count="19" manualBreakCount="19">
    <brk id="13" max="13" man="1"/>
    <brk id="27" max="12" man="1"/>
    <brk id="31" max="7" man="1"/>
    <brk id="36" max="13" man="1"/>
    <brk id="44" max="13" man="1"/>
    <brk id="53" max="13" man="1"/>
    <brk id="69" max="12" man="1"/>
    <brk id="87" max="13" man="1"/>
    <brk id="102" max="13" man="1"/>
    <brk id="117" max="12" man="1"/>
    <brk id="135" max="12" man="1"/>
    <brk id="150" max="12" man="1"/>
    <brk id="162" max="12" man="1"/>
    <brk id="177" max="12" man="1"/>
    <brk id="214" max="7" man="1"/>
    <brk id="246" max="7" man="1"/>
    <brk id="268" max="7" man="1"/>
    <brk id="272" max="7" man="1"/>
    <brk id="27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(3)</vt:lpstr>
      <vt:lpstr>Лист1</vt:lpstr>
      <vt:lpstr>'план (3)'!Заголовки_для_печати</vt:lpstr>
      <vt:lpstr>'план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UserProm</dc:creator>
  <cp:lastModifiedBy>t502kvv</cp:lastModifiedBy>
  <cp:revision>25</cp:revision>
  <cp:lastPrinted>2023-02-08T11:45:50Z</cp:lastPrinted>
  <dcterms:created xsi:type="dcterms:W3CDTF">2019-06-10T10:39:23Z</dcterms:created>
  <dcterms:modified xsi:type="dcterms:W3CDTF">2023-02-08T11:58:54Z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Krokoz™</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