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416" windowHeight="6336" tabRatio="500"/>
  </bookViews>
  <sheets>
    <sheet name="план (3)" sheetId="2" r:id="rId1"/>
    <sheet name="Лист1" sheetId="3" r:id="rId2"/>
  </sheets>
  <definedNames>
    <definedName name="_Hlk331752892" localSheetId="0">NA()</definedName>
    <definedName name="_xlnm._FilterDatabase" localSheetId="0" hidden="1">'план (3)'!$A$4:$IU$495</definedName>
    <definedName name="_xlnm.Print_Titles" localSheetId="0">'план (3)'!$3:$4</definedName>
    <definedName name="_xlnm.Print_Area" localSheetId="0">'план (3)'!$A$1:$M$502</definedName>
  </definedNames>
  <calcPr calcId="145621"/>
</workbook>
</file>

<file path=xl/calcChain.xml><?xml version="1.0" encoding="utf-8"?>
<calcChain xmlns="http://schemas.openxmlformats.org/spreadsheetml/2006/main">
  <c r="J25" i="2" l="1"/>
  <c r="I42" i="2" l="1"/>
  <c r="J42" i="2" l="1"/>
  <c r="K460" i="2"/>
  <c r="K64" i="2"/>
  <c r="K447" i="2"/>
  <c r="K373" i="2" l="1"/>
  <c r="J13" i="2" l="1"/>
  <c r="I13" i="2"/>
  <c r="J41" i="2" l="1"/>
  <c r="I41" i="2"/>
  <c r="J16" i="2"/>
  <c r="I16" i="2"/>
  <c r="K17" i="2"/>
  <c r="K18" i="2"/>
  <c r="K42" i="2" l="1"/>
  <c r="I40" i="2"/>
  <c r="K41" i="2"/>
  <c r="J40" i="2"/>
  <c r="I59" i="2"/>
  <c r="I54" i="2" s="1"/>
  <c r="J59" i="2"/>
  <c r="J54" i="2" l="1"/>
  <c r="K59" i="2"/>
  <c r="J478" i="2"/>
  <c r="J79" i="2" l="1"/>
  <c r="J360" i="2"/>
  <c r="J80" i="2" l="1"/>
  <c r="I80" i="2"/>
  <c r="I79" i="2"/>
  <c r="K191" i="2"/>
  <c r="K190" i="2"/>
  <c r="J189" i="2"/>
  <c r="I189" i="2"/>
  <c r="K194" i="2"/>
  <c r="K193" i="2"/>
  <c r="J192" i="2"/>
  <c r="I192" i="2"/>
  <c r="J105" i="2"/>
  <c r="K110" i="2"/>
  <c r="K109" i="2"/>
  <c r="J108" i="2"/>
  <c r="I108" i="2"/>
  <c r="K192" i="2" l="1"/>
  <c r="K189" i="2"/>
  <c r="K108" i="2"/>
  <c r="K483" i="2"/>
  <c r="K484" i="2"/>
  <c r="K486" i="2"/>
  <c r="K487" i="2"/>
  <c r="K489" i="2"/>
  <c r="K490" i="2"/>
  <c r="J481" i="2"/>
  <c r="J475" i="2" s="1"/>
  <c r="J472" i="2" s="1"/>
  <c r="J480" i="2"/>
  <c r="J474" i="2" s="1"/>
  <c r="J488" i="2"/>
  <c r="J485" i="2"/>
  <c r="J482" i="2"/>
  <c r="J494" i="2"/>
  <c r="K494" i="2" s="1"/>
  <c r="K493" i="2"/>
  <c r="K492" i="2"/>
  <c r="J491" i="2"/>
  <c r="J476" i="2"/>
  <c r="K478" i="2"/>
  <c r="J479" i="2" l="1"/>
  <c r="J471" i="2"/>
  <c r="J473" i="2"/>
  <c r="K477" i="2" l="1"/>
  <c r="I495" i="2"/>
  <c r="K495" i="2" s="1"/>
  <c r="K462" i="2"/>
  <c r="I491" i="2"/>
  <c r="K491" i="2" s="1"/>
  <c r="I481" i="2"/>
  <c r="K481" i="2" s="1"/>
  <c r="I480" i="2"/>
  <c r="I474" i="2" s="1"/>
  <c r="K474" i="2" s="1"/>
  <c r="I488" i="2"/>
  <c r="K488" i="2" s="1"/>
  <c r="I485" i="2"/>
  <c r="K485" i="2" s="1"/>
  <c r="I482" i="2"/>
  <c r="K482" i="2" s="1"/>
  <c r="I475" i="2" l="1"/>
  <c r="I472" i="2" s="1"/>
  <c r="K472" i="2" s="1"/>
  <c r="I479" i="2"/>
  <c r="K479" i="2" s="1"/>
  <c r="K480" i="2"/>
  <c r="I471" i="2"/>
  <c r="J470" i="2"/>
  <c r="K475" i="2" l="1"/>
  <c r="I473" i="2"/>
  <c r="K473" i="2" s="1"/>
  <c r="K471" i="2"/>
  <c r="I470" i="2"/>
  <c r="K470" i="2" s="1"/>
  <c r="J466" i="2"/>
  <c r="J463" i="2"/>
  <c r="J457" i="2"/>
  <c r="J456" i="2"/>
  <c r="J453" i="2" s="1"/>
  <c r="J448" i="2"/>
  <c r="J444" i="2"/>
  <c r="J440" i="2"/>
  <c r="J436" i="2"/>
  <c r="J432" i="2"/>
  <c r="J428" i="2"/>
  <c r="J424" i="2"/>
  <c r="J420" i="2"/>
  <c r="J416" i="2"/>
  <c r="J412" i="2"/>
  <c r="J408" i="2"/>
  <c r="J404" i="2"/>
  <c r="J400" i="2"/>
  <c r="J396" i="2"/>
  <c r="J392" i="2"/>
  <c r="J365" i="2"/>
  <c r="J364" i="2"/>
  <c r="J380" i="2"/>
  <c r="J376" i="2"/>
  <c r="J372" i="2"/>
  <c r="J367" i="2"/>
  <c r="J366" i="2"/>
  <c r="J363" i="2"/>
  <c r="J36" i="2" s="1"/>
  <c r="J7" i="2" s="1"/>
  <c r="J357" i="2"/>
  <c r="J354" i="2"/>
  <c r="J351" i="2"/>
  <c r="J348" i="2"/>
  <c r="J345" i="2"/>
  <c r="J342" i="2"/>
  <c r="J339" i="2"/>
  <c r="J336" i="2"/>
  <c r="J333" i="2"/>
  <c r="J330" i="2"/>
  <c r="J327" i="2"/>
  <c r="J324" i="2"/>
  <c r="J321" i="2"/>
  <c r="J318" i="2"/>
  <c r="J315" i="2"/>
  <c r="J312" i="2"/>
  <c r="J309" i="2"/>
  <c r="J306" i="2"/>
  <c r="J303" i="2"/>
  <c r="J300" i="2"/>
  <c r="J297" i="2"/>
  <c r="J294" i="2"/>
  <c r="J291" i="2"/>
  <c r="J288" i="2"/>
  <c r="J285" i="2"/>
  <c r="J282" i="2"/>
  <c r="J279" i="2"/>
  <c r="J276" i="2"/>
  <c r="J273" i="2"/>
  <c r="J270" i="2"/>
  <c r="J267" i="2"/>
  <c r="J264" i="2"/>
  <c r="J261" i="2"/>
  <c r="J258" i="2"/>
  <c r="J255" i="2"/>
  <c r="J252" i="2"/>
  <c r="J249" i="2"/>
  <c r="J246" i="2"/>
  <c r="J243" i="2"/>
  <c r="J240" i="2"/>
  <c r="J237" i="2"/>
  <c r="J234" i="2"/>
  <c r="J231" i="2"/>
  <c r="J228" i="2"/>
  <c r="J225" i="2"/>
  <c r="J222" i="2"/>
  <c r="J219" i="2"/>
  <c r="J216" i="2"/>
  <c r="J213" i="2"/>
  <c r="J210" i="2"/>
  <c r="J207" i="2"/>
  <c r="J204" i="2"/>
  <c r="J201" i="2"/>
  <c r="J198" i="2"/>
  <c r="J195" i="2"/>
  <c r="J186" i="2"/>
  <c r="J183" i="2"/>
  <c r="J180" i="2"/>
  <c r="J177" i="2"/>
  <c r="J174" i="2"/>
  <c r="J171" i="2"/>
  <c r="J168" i="2"/>
  <c r="J165" i="2"/>
  <c r="J162" i="2"/>
  <c r="J159" i="2"/>
  <c r="J156" i="2"/>
  <c r="J153" i="2"/>
  <c r="J150" i="2"/>
  <c r="J147" i="2"/>
  <c r="J144" i="2"/>
  <c r="J141" i="2"/>
  <c r="J138" i="2"/>
  <c r="J135" i="2"/>
  <c r="J132" i="2"/>
  <c r="J129" i="2"/>
  <c r="J126" i="2"/>
  <c r="J123" i="2"/>
  <c r="J120" i="2"/>
  <c r="J117" i="2"/>
  <c r="J114" i="2"/>
  <c r="J111" i="2"/>
  <c r="J102" i="2"/>
  <c r="J99" i="2"/>
  <c r="J96" i="2"/>
  <c r="J93" i="2"/>
  <c r="J90" i="2"/>
  <c r="J87" i="2"/>
  <c r="J84" i="2"/>
  <c r="J81" i="2"/>
  <c r="J75" i="2"/>
  <c r="J74" i="2"/>
  <c r="J70" i="2"/>
  <c r="J66" i="2"/>
  <c r="J63" i="2"/>
  <c r="J62" i="2"/>
  <c r="J47" i="2"/>
  <c r="J32" i="2"/>
  <c r="J29" i="2"/>
  <c r="J26" i="2"/>
  <c r="J15" i="2"/>
  <c r="J24" i="2"/>
  <c r="J14" i="2" s="1"/>
  <c r="I476" i="2"/>
  <c r="K476" i="2" s="1"/>
  <c r="I466" i="2"/>
  <c r="I463" i="2"/>
  <c r="I457" i="2"/>
  <c r="I456" i="2"/>
  <c r="I453" i="2" s="1"/>
  <c r="I448" i="2"/>
  <c r="I444" i="2"/>
  <c r="I440" i="2"/>
  <c r="I436" i="2"/>
  <c r="I432" i="2"/>
  <c r="I428" i="2"/>
  <c r="I424" i="2"/>
  <c r="I420" i="2"/>
  <c r="I416" i="2"/>
  <c r="I412" i="2"/>
  <c r="I408" i="2"/>
  <c r="I404" i="2"/>
  <c r="I400" i="2"/>
  <c r="I396" i="2"/>
  <c r="I392" i="2"/>
  <c r="I391" i="2"/>
  <c r="I390" i="2"/>
  <c r="I387" i="2"/>
  <c r="I386" i="2"/>
  <c r="I364" i="2" s="1"/>
  <c r="I380" i="2"/>
  <c r="I376" i="2"/>
  <c r="I372" i="2"/>
  <c r="I367" i="2"/>
  <c r="I366" i="2"/>
  <c r="I363" i="2"/>
  <c r="I36" i="2" s="1"/>
  <c r="I7" i="2" s="1"/>
  <c r="I360" i="2"/>
  <c r="I357" i="2"/>
  <c r="I354" i="2"/>
  <c r="I351" i="2"/>
  <c r="I348" i="2"/>
  <c r="I345" i="2"/>
  <c r="I342" i="2"/>
  <c r="I339" i="2"/>
  <c r="I336" i="2"/>
  <c r="I333" i="2"/>
  <c r="I330" i="2"/>
  <c r="I327" i="2"/>
  <c r="I324" i="2"/>
  <c r="I321" i="2"/>
  <c r="I318" i="2"/>
  <c r="I315" i="2"/>
  <c r="I312" i="2"/>
  <c r="I309" i="2"/>
  <c r="I306" i="2"/>
  <c r="I303" i="2"/>
  <c r="I300" i="2"/>
  <c r="I297" i="2"/>
  <c r="I294" i="2"/>
  <c r="I291" i="2"/>
  <c r="I288" i="2"/>
  <c r="I285" i="2"/>
  <c r="I282" i="2"/>
  <c r="I279" i="2"/>
  <c r="I276" i="2"/>
  <c r="I273" i="2"/>
  <c r="I270" i="2"/>
  <c r="I267" i="2"/>
  <c r="I264" i="2"/>
  <c r="I261" i="2"/>
  <c r="I258" i="2"/>
  <c r="I255" i="2"/>
  <c r="I252" i="2"/>
  <c r="I249" i="2"/>
  <c r="I246" i="2"/>
  <c r="I243" i="2"/>
  <c r="I240" i="2"/>
  <c r="I237" i="2"/>
  <c r="I234" i="2"/>
  <c r="I231" i="2"/>
  <c r="I228" i="2"/>
  <c r="I225" i="2"/>
  <c r="I222" i="2"/>
  <c r="I219" i="2"/>
  <c r="I216" i="2"/>
  <c r="I213" i="2"/>
  <c r="I210" i="2"/>
  <c r="I207" i="2"/>
  <c r="I204" i="2"/>
  <c r="I201" i="2"/>
  <c r="I198" i="2"/>
  <c r="I195" i="2"/>
  <c r="I186" i="2"/>
  <c r="I183" i="2"/>
  <c r="I180" i="2"/>
  <c r="I177" i="2"/>
  <c r="I174" i="2"/>
  <c r="I171" i="2"/>
  <c r="I168" i="2"/>
  <c r="I165" i="2"/>
  <c r="I162" i="2"/>
  <c r="I159" i="2"/>
  <c r="I156" i="2"/>
  <c r="I153" i="2"/>
  <c r="I150" i="2"/>
  <c r="I147" i="2"/>
  <c r="I144" i="2"/>
  <c r="I141" i="2"/>
  <c r="I138" i="2"/>
  <c r="I135" i="2"/>
  <c r="I132" i="2"/>
  <c r="I129" i="2"/>
  <c r="I126" i="2"/>
  <c r="I123" i="2"/>
  <c r="I120" i="2"/>
  <c r="I117" i="2"/>
  <c r="I114" i="2"/>
  <c r="I111" i="2"/>
  <c r="I105" i="2"/>
  <c r="I102" i="2"/>
  <c r="I99" i="2"/>
  <c r="I96" i="2"/>
  <c r="I93" i="2"/>
  <c r="I90" i="2"/>
  <c r="I87" i="2"/>
  <c r="I84" i="2"/>
  <c r="I81" i="2"/>
  <c r="I75" i="2"/>
  <c r="I70" i="2"/>
  <c r="I69" i="2" s="1"/>
  <c r="I66" i="2"/>
  <c r="I63" i="2"/>
  <c r="I39" i="2" s="1"/>
  <c r="I62" i="2"/>
  <c r="I47" i="2"/>
  <c r="I32" i="2"/>
  <c r="I29" i="2"/>
  <c r="I26" i="2"/>
  <c r="I25" i="2"/>
  <c r="I15" i="2" s="1"/>
  <c r="I24" i="2"/>
  <c r="I14" i="2" s="1"/>
  <c r="J39" i="2" l="1"/>
  <c r="K39" i="2" s="1"/>
  <c r="J69" i="2"/>
  <c r="K69" i="2" s="1"/>
  <c r="K70" i="2"/>
  <c r="J388" i="2"/>
  <c r="I78" i="2"/>
  <c r="I12" i="2"/>
  <c r="I384" i="2"/>
  <c r="I23" i="2"/>
  <c r="I388" i="2"/>
  <c r="J12" i="2"/>
  <c r="J37" i="2"/>
  <c r="J73" i="2"/>
  <c r="J362" i="2"/>
  <c r="I365" i="2"/>
  <c r="I362" i="2" s="1"/>
  <c r="I454" i="2"/>
  <c r="I11" i="2" s="1"/>
  <c r="J23" i="2"/>
  <c r="J384" i="2"/>
  <c r="J454" i="2"/>
  <c r="J38" i="2"/>
  <c r="J10" i="2" s="1"/>
  <c r="J61" i="2"/>
  <c r="J455" i="2"/>
  <c r="J78" i="2"/>
  <c r="I74" i="2"/>
  <c r="I73" i="2" s="1"/>
  <c r="I61" i="2"/>
  <c r="I455" i="2"/>
  <c r="J11" i="2" l="1"/>
  <c r="I38" i="2"/>
  <c r="K61" i="2"/>
  <c r="I37" i="2"/>
  <c r="I9" i="2" s="1"/>
  <c r="I452" i="2"/>
  <c r="K11" i="2"/>
  <c r="J35" i="2"/>
  <c r="J452" i="2"/>
  <c r="J9" i="2"/>
  <c r="I10" i="2"/>
  <c r="I5" i="2" l="1"/>
  <c r="K38" i="2"/>
  <c r="J5" i="2"/>
  <c r="K37" i="2"/>
  <c r="I35" i="2"/>
  <c r="K13" i="2"/>
  <c r="K15" i="2"/>
  <c r="K311" i="2" l="1"/>
  <c r="K203" i="2"/>
  <c r="K322" i="2"/>
  <c r="K321" i="2"/>
  <c r="K320" i="2"/>
  <c r="K319" i="2"/>
  <c r="K318" i="2"/>
  <c r="K316" i="2"/>
  <c r="K315" i="2"/>
  <c r="K314" i="2"/>
  <c r="K313" i="2"/>
  <c r="K312" i="2"/>
  <c r="K310" i="2"/>
  <c r="K309" i="2"/>
  <c r="K308" i="2"/>
  <c r="K307" i="2"/>
  <c r="K306" i="2"/>
  <c r="K304" i="2"/>
  <c r="K303" i="2"/>
  <c r="K302" i="2"/>
  <c r="K301" i="2"/>
  <c r="K300" i="2"/>
  <c r="K298" i="2"/>
  <c r="K297" i="2"/>
  <c r="K295" i="2"/>
  <c r="K294" i="2"/>
  <c r="K292" i="2"/>
  <c r="K291" i="2"/>
  <c r="K290" i="2"/>
  <c r="K289" i="2"/>
  <c r="K288" i="2"/>
  <c r="K286" i="2"/>
  <c r="K285" i="2"/>
  <c r="K284" i="2"/>
  <c r="K283" i="2"/>
  <c r="K282" i="2"/>
  <c r="K280" i="2"/>
  <c r="K279" i="2"/>
  <c r="K278" i="2"/>
  <c r="K277" i="2"/>
  <c r="K276" i="2"/>
  <c r="K274" i="2"/>
  <c r="K273" i="2"/>
  <c r="K272" i="2"/>
  <c r="K271" i="2"/>
  <c r="K270" i="2"/>
  <c r="K268" i="2"/>
  <c r="K267" i="2"/>
  <c r="K266" i="2"/>
  <c r="K265" i="2"/>
  <c r="K264" i="2"/>
  <c r="K262" i="2"/>
  <c r="K261" i="2"/>
  <c r="K259" i="2"/>
  <c r="K258" i="2"/>
  <c r="K256" i="2"/>
  <c r="K255" i="2"/>
  <c r="K253" i="2"/>
  <c r="K252" i="2"/>
  <c r="K250" i="2"/>
  <c r="K249" i="2"/>
  <c r="K248" i="2"/>
  <c r="K247" i="2"/>
  <c r="K246" i="2"/>
  <c r="K244" i="2"/>
  <c r="K243" i="2"/>
  <c r="K242" i="2"/>
  <c r="K241" i="2"/>
  <c r="K240" i="2"/>
  <c r="K238" i="2"/>
  <c r="K237" i="2"/>
  <c r="K236" i="2"/>
  <c r="K235" i="2"/>
  <c r="K234" i="2"/>
  <c r="K232" i="2"/>
  <c r="K231" i="2"/>
  <c r="K230" i="2"/>
  <c r="K229" i="2"/>
  <c r="K228" i="2"/>
  <c r="K226" i="2"/>
  <c r="K225" i="2"/>
  <c r="K224" i="2"/>
  <c r="K223" i="2"/>
  <c r="K222" i="2"/>
  <c r="K220" i="2"/>
  <c r="K219" i="2"/>
  <c r="K218" i="2"/>
  <c r="K217" i="2"/>
  <c r="K216" i="2"/>
  <c r="K214" i="2"/>
  <c r="K213" i="2"/>
  <c r="K212" i="2"/>
  <c r="K211" i="2"/>
  <c r="K210" i="2"/>
  <c r="K208" i="2"/>
  <c r="K207" i="2"/>
  <c r="K206" i="2"/>
  <c r="K205" i="2"/>
  <c r="K204" i="2"/>
  <c r="K202" i="2"/>
  <c r="K201" i="2"/>
  <c r="K200" i="2"/>
  <c r="K199" i="2"/>
  <c r="K198" i="2"/>
  <c r="K196" i="2"/>
  <c r="K195" i="2"/>
  <c r="K188" i="2"/>
  <c r="K187" i="2"/>
  <c r="K186" i="2"/>
  <c r="K184" i="2"/>
  <c r="K183" i="2"/>
  <c r="K182" i="2"/>
  <c r="K181" i="2"/>
  <c r="K180" i="2"/>
  <c r="K178" i="2"/>
  <c r="K177" i="2"/>
  <c r="K176" i="2"/>
  <c r="K175" i="2"/>
  <c r="K174" i="2"/>
  <c r="K172" i="2"/>
  <c r="K171" i="2"/>
  <c r="K170" i="2"/>
  <c r="K169" i="2"/>
  <c r="K168" i="2"/>
  <c r="K166" i="2"/>
  <c r="K165" i="2"/>
  <c r="K164" i="2"/>
  <c r="K163" i="2"/>
  <c r="K162" i="2"/>
  <c r="K160" i="2"/>
  <c r="K159" i="2"/>
  <c r="K157" i="2"/>
  <c r="K156" i="2"/>
  <c r="K154" i="2"/>
  <c r="K153" i="2"/>
  <c r="K151" i="2"/>
  <c r="K150" i="2"/>
  <c r="K148" i="2"/>
  <c r="K147" i="2"/>
  <c r="K146" i="2"/>
  <c r="K145" i="2"/>
  <c r="K144" i="2"/>
  <c r="K142" i="2"/>
  <c r="K141" i="2"/>
  <c r="K140" i="2"/>
  <c r="K139" i="2"/>
  <c r="K138" i="2"/>
  <c r="K136" i="2"/>
  <c r="K135" i="2"/>
  <c r="K134" i="2"/>
  <c r="K133" i="2"/>
  <c r="K132" i="2"/>
  <c r="K130" i="2"/>
  <c r="K129" i="2"/>
  <c r="K128" i="2"/>
  <c r="K127" i="2"/>
  <c r="K126" i="2"/>
  <c r="K124" i="2"/>
  <c r="K123" i="2"/>
  <c r="K122" i="2"/>
  <c r="K121" i="2"/>
  <c r="K120" i="2"/>
  <c r="K118" i="2"/>
  <c r="K117" i="2"/>
  <c r="K115" i="2"/>
  <c r="K114" i="2"/>
  <c r="K112" i="2"/>
  <c r="K111" i="2"/>
  <c r="K107" i="2"/>
  <c r="K106" i="2"/>
  <c r="K105" i="2"/>
  <c r="K103" i="2"/>
  <c r="K102" i="2"/>
  <c r="K101" i="2"/>
  <c r="K100" i="2"/>
  <c r="K99" i="2"/>
  <c r="K97" i="2"/>
  <c r="K96" i="2"/>
  <c r="K94" i="2"/>
  <c r="K93" i="2"/>
  <c r="K91" i="2"/>
  <c r="K90" i="2"/>
  <c r="K89" i="2"/>
  <c r="K88" i="2"/>
  <c r="K87" i="2"/>
  <c r="K85" i="2"/>
  <c r="K84" i="2"/>
  <c r="K83" i="2"/>
  <c r="K82" i="2"/>
  <c r="K81" i="2"/>
  <c r="K79" i="2"/>
  <c r="K78" i="2"/>
  <c r="K75" i="2"/>
  <c r="K80" i="2" l="1"/>
  <c r="K86" i="2"/>
  <c r="K92" i="2"/>
  <c r="K98" i="2"/>
  <c r="K104" i="2"/>
  <c r="K113" i="2"/>
  <c r="K119" i="2"/>
  <c r="K125" i="2"/>
  <c r="K131" i="2"/>
  <c r="K137" i="2"/>
  <c r="K143" i="2"/>
  <c r="K149" i="2"/>
  <c r="K161" i="2"/>
  <c r="K167" i="2"/>
  <c r="K173" i="2"/>
  <c r="K179" i="2"/>
  <c r="K185" i="2"/>
  <c r="K197" i="2"/>
  <c r="K209" i="2"/>
  <c r="K215" i="2"/>
  <c r="K221" i="2"/>
  <c r="K239" i="2"/>
  <c r="K245" i="2"/>
  <c r="K251" i="2"/>
  <c r="K263" i="2"/>
  <c r="K269" i="2"/>
  <c r="K281" i="2"/>
  <c r="K287" i="2"/>
  <c r="K299" i="2"/>
  <c r="K305" i="2"/>
  <c r="K317" i="2"/>
  <c r="K95" i="2"/>
  <c r="K275" i="2"/>
  <c r="K74" i="2"/>
  <c r="K116" i="2"/>
  <c r="K152" i="2"/>
  <c r="K155" i="2"/>
  <c r="K158" i="2"/>
  <c r="K227" i="2"/>
  <c r="K233" i="2"/>
  <c r="K254" i="2"/>
  <c r="K257" i="2"/>
  <c r="K260" i="2"/>
  <c r="K293" i="2"/>
  <c r="K296" i="2"/>
  <c r="K24" i="2" l="1"/>
  <c r="K25" i="2"/>
  <c r="K27" i="2"/>
  <c r="K28" i="2"/>
  <c r="K30" i="2"/>
  <c r="K31" i="2"/>
  <c r="K22" i="2"/>
  <c r="K23" i="2"/>
  <c r="K29" i="2"/>
  <c r="K26" i="2"/>
  <c r="K21" i="2" l="1"/>
  <c r="K455" i="2" l="1"/>
  <c r="K454" i="2" s="1"/>
  <c r="K453" i="2"/>
  <c r="K448" i="2"/>
  <c r="K451" i="2" l="1"/>
  <c r="K452" i="2"/>
  <c r="K468" i="2" l="1"/>
  <c r="K466" i="2"/>
  <c r="K434" i="2"/>
  <c r="K433" i="2"/>
  <c r="K432" i="2"/>
  <c r="K14" i="2"/>
  <c r="K16" i="2"/>
  <c r="K19" i="2"/>
  <c r="K20" i="2"/>
  <c r="K40" i="2"/>
  <c r="K44" i="2"/>
  <c r="K54" i="2"/>
  <c r="K58" i="2"/>
  <c r="K63" i="2"/>
  <c r="K328" i="2"/>
  <c r="K330" i="2"/>
  <c r="K332" i="2"/>
  <c r="K334" i="2"/>
  <c r="K336" i="2"/>
  <c r="K337" i="2"/>
  <c r="K340" i="2"/>
  <c r="K341" i="2"/>
  <c r="K342" i="2"/>
  <c r="K344" i="2"/>
  <c r="K346" i="2"/>
  <c r="K348" i="2"/>
  <c r="K350" i="2"/>
  <c r="K352" i="2"/>
  <c r="K353" i="2"/>
  <c r="K354" i="2"/>
  <c r="K356" i="2"/>
  <c r="K357" i="2"/>
  <c r="K358" i="2"/>
  <c r="K360" i="2"/>
  <c r="K361" i="2"/>
  <c r="K362" i="2"/>
  <c r="K364" i="2"/>
  <c r="K365" i="2"/>
  <c r="K366" i="2"/>
  <c r="K368" i="2"/>
  <c r="K369" i="2"/>
  <c r="K370" i="2"/>
  <c r="K372" i="2"/>
  <c r="K374" i="2"/>
  <c r="K376" i="2"/>
  <c r="K377" i="2"/>
  <c r="K378" i="2"/>
  <c r="K380" i="2"/>
  <c r="K381" i="2"/>
  <c r="K382" i="2"/>
  <c r="K384" i="2"/>
  <c r="K385" i="2"/>
  <c r="K386" i="2"/>
  <c r="K388" i="2"/>
  <c r="K389" i="2"/>
  <c r="K390" i="2"/>
  <c r="K392" i="2"/>
  <c r="K393" i="2"/>
  <c r="K394" i="2"/>
  <c r="K396" i="2"/>
  <c r="K397" i="2"/>
  <c r="K398" i="2"/>
  <c r="K400" i="2"/>
  <c r="K402" i="2"/>
  <c r="K404" i="2"/>
  <c r="K406" i="2"/>
  <c r="K408" i="2"/>
  <c r="K410" i="2"/>
  <c r="K412" i="2"/>
  <c r="K414" i="2"/>
  <c r="K416" i="2"/>
  <c r="K418" i="2"/>
  <c r="K420" i="2"/>
  <c r="K422" i="2"/>
  <c r="K424" i="2"/>
  <c r="K426" i="2"/>
  <c r="K428" i="2"/>
  <c r="K430" i="2"/>
  <c r="K440" i="2"/>
  <c r="K443" i="2"/>
  <c r="K444" i="2"/>
  <c r="K463" i="2"/>
  <c r="K464" i="2"/>
  <c r="K338" i="2" l="1"/>
  <c r="K431" i="2"/>
  <c r="K439" i="2"/>
  <c r="K331" i="2"/>
  <c r="K375" i="2"/>
  <c r="K367" i="2"/>
  <c r="K329" i="2"/>
  <c r="K326" i="2"/>
  <c r="K461" i="2"/>
  <c r="K438" i="2"/>
  <c r="K407" i="2"/>
  <c r="K391" i="2"/>
  <c r="K363" i="2"/>
  <c r="K43" i="2"/>
  <c r="K12" i="2"/>
  <c r="K415" i="2"/>
  <c r="K399" i="2"/>
  <c r="K427" i="2"/>
  <c r="K347" i="2"/>
  <c r="K343" i="2"/>
  <c r="K403" i="2"/>
  <c r="K349" i="2"/>
  <c r="K395" i="2"/>
  <c r="K423" i="2"/>
  <c r="K383" i="2"/>
  <c r="K335" i="2"/>
  <c r="K60" i="2"/>
  <c r="K411" i="2"/>
  <c r="K419" i="2"/>
  <c r="K387" i="2"/>
  <c r="K359" i="2"/>
  <c r="K333" i="2"/>
  <c r="K62" i="2"/>
  <c r="K10" i="2"/>
  <c r="K379" i="2"/>
  <c r="K339" i="2"/>
  <c r="K355" i="2"/>
  <c r="K345" i="2"/>
  <c r="K324" i="2"/>
  <c r="K33" i="2"/>
  <c r="K458" i="2"/>
  <c r="K327" i="2"/>
  <c r="K36" i="2"/>
  <c r="K351" i="2"/>
  <c r="K9" i="2" l="1"/>
  <c r="K325" i="2"/>
  <c r="K323" i="2"/>
  <c r="K436" i="2"/>
  <c r="K435" i="2"/>
  <c r="K456" i="2"/>
  <c r="K457" i="2"/>
  <c r="K73" i="2" l="1"/>
  <c r="K67" i="2"/>
  <c r="K72" i="2"/>
  <c r="K66" i="2" l="1"/>
  <c r="K32" i="2" l="1"/>
  <c r="K35" i="2"/>
  <c r="K34" i="2"/>
  <c r="K5" i="2" l="1"/>
  <c r="K7" i="2"/>
</calcChain>
</file>

<file path=xl/sharedStrings.xml><?xml version="1.0" encoding="utf-8"?>
<sst xmlns="http://schemas.openxmlformats.org/spreadsheetml/2006/main" count="1393" uniqueCount="624">
  <si>
    <t>№          п/п</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</si>
  <si>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</si>
  <si>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</si>
  <si>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</si>
  <si>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</si>
  <si>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</si>
  <si>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</si>
  <si>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</si>
  <si>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</si>
  <si>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</si>
  <si>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</si>
  <si>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Отдельное мероприятие «Проведение комплекса организационно-правовых мероприятий по управлению энергосбережением»</t>
  </si>
  <si>
    <t>2.3.1</t>
  </si>
  <si>
    <t>Подпрограмма «Газификация Кировской области»</t>
  </si>
  <si>
    <t>3.3.1</t>
  </si>
  <si>
    <t>Содержание Кировского областного государственного бюджетного учреждения институт «Кировкоммунпроект»</t>
  </si>
  <si>
    <t>х- финансирование не требуется</t>
  </si>
  <si>
    <t>Подпрограмма «Развитие коммунальной и жилищной инфраструктуры в Кировской области»</t>
  </si>
  <si>
    <t>1</t>
  </si>
  <si>
    <t>Рассмотрение обращений  граждан и организаций в сфере жилищных правоотношений</t>
  </si>
  <si>
    <t>4.1.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</si>
  <si>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</si>
  <si>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</si>
  <si>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</si>
  <si>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</si>
  <si>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</si>
  <si>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</si>
  <si>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</si>
  <si>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</si>
  <si>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</si>
  <si>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</si>
  <si>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</si>
  <si>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</si>
  <si>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</si>
  <si>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</si>
  <si>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</si>
  <si>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</si>
  <si>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</si>
  <si>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</si>
  <si>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</si>
  <si>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</si>
  <si>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</si>
  <si>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</si>
  <si>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</si>
  <si>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</si>
  <si>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</si>
  <si>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</si>
  <si>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</si>
  <si>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</si>
  <si>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</si>
  <si>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</si>
  <si>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</si>
  <si>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</si>
  <si>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</si>
  <si>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</si>
  <si>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</si>
  <si>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</si>
  <si>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</si>
  <si>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</si>
  <si>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</si>
  <si>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</si>
  <si>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</si>
  <si>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</si>
  <si>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</si>
  <si>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</si>
  <si>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</si>
  <si>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</si>
  <si>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</si>
  <si>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</si>
  <si>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</si>
  <si>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</si>
  <si>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</si>
  <si>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</si>
  <si>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</si>
  <si>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</si>
  <si>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</si>
  <si>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2.2.6</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</si>
  <si>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</si>
  <si>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</si>
  <si>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</si>
  <si>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</si>
  <si>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</si>
  <si>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</si>
  <si>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</si>
  <si>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</si>
  <si>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</si>
  <si>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</si>
  <si>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Отдельное мероприятие «Обеспечение проведения капитального ремонта общего имущества в  многоквартирных домах»</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</si>
  <si>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</si>
  <si>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</si>
  <si>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</si>
  <si>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</si>
  <si>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</si>
  <si>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2.4.4</t>
  </si>
  <si>
    <t>2.6</t>
  </si>
  <si>
    <t>2.6.1</t>
  </si>
  <si>
    <t>4.1.1.</t>
  </si>
  <si>
    <t>2.6.2</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</si>
  <si>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</si>
  <si>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</si>
  <si>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</si>
  <si>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Строительно-монтажные работы</t>
  </si>
  <si>
    <t>2.6.3.1</t>
  </si>
  <si>
    <t>2.6.3.2</t>
  </si>
  <si>
    <t>2.6.3.3</t>
  </si>
  <si>
    <t>2.6.3.4</t>
  </si>
  <si>
    <t>2.6.3.6</t>
  </si>
  <si>
    <t>2.6.3.7</t>
  </si>
  <si>
    <t>2.6.3.8</t>
  </si>
  <si>
    <t>2.6.3.9</t>
  </si>
  <si>
    <t>2.6.3.10</t>
  </si>
  <si>
    <t>2.6.3.11</t>
  </si>
  <si>
    <t>2.6.3.12</t>
  </si>
  <si>
    <t>2.6.3.13</t>
  </si>
  <si>
    <t>2.6.3.14</t>
  </si>
  <si>
    <t>2.6.3.16</t>
  </si>
  <si>
    <t>2.6.3.17</t>
  </si>
  <si>
    <t>2.6.3</t>
  </si>
  <si>
    <t>2.6.3.5</t>
  </si>
  <si>
    <t>2.6.3.15</t>
  </si>
  <si>
    <t>2.6.3.18</t>
  </si>
  <si>
    <t>2.6.3.19</t>
  </si>
  <si>
    <t>2.6.3.20</t>
  </si>
  <si>
    <t>2.6.3.21</t>
  </si>
  <si>
    <t>2.6.3.22</t>
  </si>
  <si>
    <t>2.6.3.23</t>
  </si>
  <si>
    <t>2.6.3.24</t>
  </si>
  <si>
    <t>2.6.3.26</t>
  </si>
  <si>
    <t>2.6.3.27</t>
  </si>
  <si>
    <t>2.6.3.28</t>
  </si>
  <si>
    <t>2.6.3.29</t>
  </si>
  <si>
    <t>2.6.3.30</t>
  </si>
  <si>
    <t>2.6.3.31</t>
  </si>
  <si>
    <t>2.6.3.32</t>
  </si>
  <si>
    <t>2.6.3.34</t>
  </si>
  <si>
    <t>2.6.3.35</t>
  </si>
  <si>
    <t>2.6.3.36</t>
  </si>
  <si>
    <t>2.6.3.37</t>
  </si>
  <si>
    <t>2.6.3.38</t>
  </si>
  <si>
    <t>2.6.3.39</t>
  </si>
  <si>
    <t>2.6.3.40</t>
  </si>
  <si>
    <t>2.7</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</si>
  <si>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</si>
  <si>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</si>
  <si>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</si>
  <si>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</si>
  <si>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</si>
  <si>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</si>
  <si>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</si>
  <si>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2.6.3.25</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</si>
  <si>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</si>
  <si>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t>
  </si>
  <si>
    <t>2.3</t>
  </si>
  <si>
    <t>3.1</t>
  </si>
  <si>
    <t>3.2</t>
  </si>
  <si>
    <t>3.2.1</t>
  </si>
  <si>
    <t>3.2.2</t>
  </si>
  <si>
    <t>3.3</t>
  </si>
  <si>
    <t>Отдельное мероприятие «Предоставление финансовой поддержки ресурсоснабжающим, управляющим организациям и иным исполнителям коммунальных услуг»</t>
  </si>
  <si>
    <t>2.7.2.</t>
  </si>
  <si>
    <t>2.7.3.</t>
  </si>
  <si>
    <t>2.7.4.</t>
  </si>
  <si>
    <t>2.7.5.</t>
  </si>
  <si>
    <t>2.7.6.</t>
  </si>
  <si>
    <t>2.7.7.</t>
  </si>
  <si>
    <t>2.7.1.</t>
  </si>
  <si>
    <t>1.4</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</si>
  <si>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</si>
  <si>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 xml:space="preserve">01.01.2023
</t>
  </si>
  <si>
    <t xml:space="preserve">Капитальный ремонт водопровода  п.Карпушино </t>
  </si>
  <si>
    <t>Капитальный ремонт  водопровода п.Ленинская Искра</t>
  </si>
  <si>
    <t>Капитальный ремонт  водопровода п.Светлый</t>
  </si>
  <si>
    <t xml:space="preserve">Капитальный ремонт водопровода по ул.Советская с.Спасское </t>
  </si>
  <si>
    <t xml:space="preserve">Капитальный ремонт водопровода по ул. Полевая  в с. Покровское </t>
  </si>
  <si>
    <t>Заключено соглашение на реализацю мероприятия. Осуществлен капитальный ремонт водопровода по ул. Полевая  в с. Покровское Котельниского района</t>
  </si>
  <si>
    <t>Капитальный ремонт водопровода  по ул. Победы с. Покровское</t>
  </si>
  <si>
    <t>Заключено соглашение на реализацю мероприятия. Осуществлен капитальный ремонт водопровода  по ул. Победы с. Покровское Котельничского района</t>
  </si>
  <si>
    <t>Капитальный ремонт водопровода по адресу: г. Нолинск, ул. Федосеева</t>
  </si>
  <si>
    <t>Капитальный ремонт водопровода в пгт Аркуль Нолинского района</t>
  </si>
  <si>
    <t>Ремонт водопроводных сетей в п. Заря Опаринского муниципального округа</t>
  </si>
  <si>
    <t>Заключено соглашение на реализацю мероприятия. Осуществлен ремонт водопроводных сетей в п. Заря Опаринского муниципального округа</t>
  </si>
  <si>
    <t>Замена водогрейного котла на котельной д. Кузнецы Орловского района</t>
  </si>
  <si>
    <t>Замена водогрейного котла на котельной с. Чудиново Орловского района</t>
  </si>
  <si>
    <t>Ремонт тепловых сетей от котельной №1 по ул.Дрелевского, ул.Молодежная в г. Уржум Кировской области</t>
  </si>
  <si>
    <t>Ремонт тепловых сетей от котельной №2 по ул.Энергетиков в г. Уржум Кировской области</t>
  </si>
  <si>
    <t>Заключено соглашение на реализацю мероприятия. Осуществлен ремонт тепловых сетей от котельной №2 по ул.Энергетиков в г. Уржум Уржумского района Кировской области</t>
  </si>
  <si>
    <t>Приобретение двух водогрейных котлов на котельную № 1 и котельную № 7 г. Яранск Яранского района</t>
  </si>
  <si>
    <t>Министерством энергетики и жилищно-коммунального хозяйства Кировской области контроль осуществлен на регулярной основе</t>
  </si>
  <si>
    <t>Модернизация системы водоснабжения "Центральная часть" Омутнинского городского поселения Омутнинского района</t>
  </si>
  <si>
    <t>2.7.8.</t>
  </si>
  <si>
    <t>2.7.9.</t>
  </si>
  <si>
    <t>2.7.10.</t>
  </si>
  <si>
    <t>Климентовский В.А. министр энергетики и жилищно-коммунального хозяйства Кировской области</t>
  </si>
  <si>
    <t>Ворожцов А.Г. начальник отдела газификации и газоснабжения министерства энергетики и жилищно-коммунального хозяйства Кировской области</t>
  </si>
  <si>
    <t xml:space="preserve">Рожкина И.А. начальник отдела предоставления субсидий министерства энергетки и жилищно-коммунального хозяйства Кировской области
</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</si>
  <si>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</si>
  <si>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Обеспечено финансирование содержания министерства  энергетики и жилищно-коммунального хозяйства Кировской области</t>
  </si>
  <si>
    <t xml:space="preserve">Министерством  энергетики и жилищно-коммунального хозяйства Кировской области исполнены судебные акты по предъявленным искам </t>
  </si>
  <si>
    <t>Содержание министерства энергетики и жилищно-коммунального хозяйства Кировской области</t>
  </si>
  <si>
    <t xml:space="preserve">Заключение соглашений министерством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</si>
  <si>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Заключено соглашение на реализацю мероприятия. Осуществлен капитальный ремонт водопровода  п.Карпушино Котельничского района</t>
  </si>
  <si>
    <t>Заключено соглашение на реализацю мероприятия. Осуществлен капитальный ремонт  водопровода п.Ленинская Искра Котельничского района</t>
  </si>
  <si>
    <t>Заключено соглашение на реализацю мероприятия. Осуществлен капитальный ремонт  водопровода п.Светлый Котельничского района</t>
  </si>
  <si>
    <t>Заключено соглашение на реализацю мероприятия. Осуществлен капитальный ремонт водопровода по ул.Советская с.Спасское Котельничского района</t>
  </si>
  <si>
    <t>Проведение контрольных (надзорных) мероприятий в установленной сфере деятельности</t>
  </si>
  <si>
    <t>Обеспечено осуществление государственного контроля (надзора) в сфере жилищных правоотношений</t>
  </si>
  <si>
    <t>Водоснабжение н.п. Мари-Малмыж, Старый Кокуй Малмыжского района Кировской области</t>
  </si>
  <si>
    <t>Модернизация системы водоснабжения 
Усть-Люгинского сельского поселения Вятскополянского района</t>
  </si>
  <si>
    <t>Реконструкция системы водоснабжения Ильинского сельского поселения Слободского района</t>
  </si>
  <si>
    <t>Предоставление субсидии бюджетам муниципальных образований Кировской области на разработку схем газоснабжения населенных пунктов</t>
  </si>
  <si>
    <t>1.5</t>
  </si>
  <si>
    <t>Приобретение и установка двух котлов в котельной д. Гремячка</t>
  </si>
  <si>
    <t>2.6.3.41</t>
  </si>
  <si>
    <t>2.7.11.</t>
  </si>
  <si>
    <t>2.7.12.</t>
  </si>
  <si>
    <t xml:space="preserve"> Бакулин А.А., директор КОГУП «Агентство энергосбережения»</t>
  </si>
  <si>
    <t>Отдельное мероприятие "Осуществление функции заказчика по проектированию, строительству и реконструкции объектов инженерной инфраструктуры в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</si>
  <si>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</si>
  <si>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Содержание Кировского областного государственного казенного учреждения  «Региональный информационно-аналитический центр энергетики и жилищно-коммунального хозяйства Кировской области»</t>
  </si>
  <si>
    <t>Осуществляется выполнение государственных полномочий в сфере жилищно-коммунального хозяйства. Обеспечена деятельность Кировского областного государственного казенного учреждения «Региональный информационно-аналитический центр энергетики и жилищно-коммунального хозяйства Кировской области»</t>
  </si>
  <si>
    <t xml:space="preserve">Приобретение материально-технических ресурсов в областной фонд материально-технических ресурсов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</si>
  <si>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Обеспечено  выполнение государственных полномочий в сфере теплоснабжения, водоснабжения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</si>
  <si>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 xml:space="preserve">Приобретены  топливно-энергетические ресурсы и блочно-модульная котельная в областной фонд материально-технических ресурсов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</si>
  <si>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 xml:space="preserve"> Реконструкция системы водоснабжения  Опаринского муниципального окуруга</t>
  </si>
  <si>
    <t>Плановый срок</t>
  </si>
  <si>
    <t>Фактический срок</t>
  </si>
  <si>
    <t>Отношение фактических расходов к плановым (%)</t>
  </si>
  <si>
    <t>Заключен государственный контракт об оказании услуг по проведению социологического исследования удовлетворенности  населения  муниципальных районов, муниципальных и городских округов Кировской области жилищно-коммунальными услугами от 29.03.2023 № 5</t>
  </si>
  <si>
    <t>Заключено соглашение на реализацю мероприятия. Осуществлен ремонт участков сетей теплоснабжения в мкр. Таврический пгт Лальск Лузского муниципального округа</t>
  </si>
  <si>
    <t>Ремонт водопроводной скважины и участка водопровода по ул. Нагорная мкр Таврический пгт Лальск</t>
  </si>
  <si>
    <t>Приобретение блочно-модульной котельной 1,0 МВт в г. Омутнинск</t>
  </si>
  <si>
    <t>Заключено соглашение на реализацю мероприятия. Приобретена блочно-модульная котельная 1,0 МВт в г. Омутнинск. Объект введен в эксплуатацию</t>
  </si>
  <si>
    <t xml:space="preserve">Приобретение котла водогрейного для котельной №1 по адресу г. Омутнинск ул. Трудовых Резервов </t>
  </si>
  <si>
    <t>Ремонт тепловых сетей от котельной №1 до жилого дома ул. Комсомольская - ул. Свободы в пгт. Демьяново</t>
  </si>
  <si>
    <t>Результат  реализации мероприятия государственной программы Кировской области (краткое описание)</t>
  </si>
  <si>
    <t>Статус выполнения мероприятия</t>
  </si>
  <si>
    <t>Проведен социологический опрос. Удовлетворенность населения городских  и муниципальных округов, муниципальных районов Кировской области жилищно-коммунальными услугами составила 69,2%</t>
  </si>
  <si>
    <t>1.6</t>
  </si>
  <si>
    <t>Осуществлен ремонт систем тепло- и водоснабжения детского сада «Аленка» пгт Кикнур</t>
  </si>
  <si>
    <t>4.1.2.</t>
  </si>
  <si>
    <t>Предоставление субсидии бюджетам муниципальных образований Кировской области на приобретение источников тепловой энергии на природном газе</t>
  </si>
  <si>
    <t>4.1.2.1.</t>
  </si>
  <si>
    <t>4.1.2.2.</t>
  </si>
  <si>
    <t>1.6.1</t>
  </si>
  <si>
    <t>Капитальный ремонт тепловых сетей от котельной № 6 пгт Кикнур</t>
  </si>
  <si>
    <t>1.6.2</t>
  </si>
  <si>
    <t>Капитальный ремонт водопроводных сетей на территории детского сада "Аленка" в пгт Кикнур</t>
  </si>
  <si>
    <t>1.6.3</t>
  </si>
  <si>
    <t>Частичный капитальный ремонт котельной № 6 пгт Кикнур</t>
  </si>
  <si>
    <t>Заключено соглашение на реализацю мероприятия. Выполнен капитальный ремонт тепловых сетей</t>
  </si>
  <si>
    <t>Заключено соглашение на реализацю мероприятия. Выполнен капитальный ремонт водопроводных сетей</t>
  </si>
  <si>
    <t xml:space="preserve">Капитальный ремонт водопроводной сети в новом микрорайоне пгт Афанасьево в районе ул. Комсомольская </t>
  </si>
  <si>
    <t>Заключено соглашение на реализацю мероприятия. Осуществлен капитальный ремонт водопроводной сети в новом микрорайоне пгт Афанасьево в районе ул. Комсомольская</t>
  </si>
  <si>
    <t>Капитальный ремонт системы водоснабжения с бурением дублирующей водозаборной скважины № 39686 и подключением к водопроводной сети по адресу: пгт. Афанасьево, район аэропорта и капитальный ремонт системы водоснабжения с бурением дублирующей водозаборной скважины № 47930 и подключением скважины к водопроводной сети по адресу: пгт. Афанасьево, ул. Зеленая, д. 2</t>
  </si>
  <si>
    <t>Заключено соглашение на реализацю мероприятия. Осуществлен капитальный ремонт системы водоснабжения с бурением дублирующей водозаборной скважины № 39686 и подключением к водопроводной сети по адресу: пгт. Афанасьево, район аэропорта и капитальный ремонт системы водоснабжения с бурением дублирующей водозаборной скважины № 47930 и подключением скважины к водопроводной сети по адресу: пгт. Афанасьево, ул. Зеленая, д. 2</t>
  </si>
  <si>
    <t xml:space="preserve">Капитальный ремонт водопроводной сети пгт Афанасьево ул. Восточная </t>
  </si>
  <si>
    <t>Заключено соглашение на реализацю мероприятия. Осуществлен капитальный ремонт водопроводной сети пгт Афанасьево ул. Восточная</t>
  </si>
  <si>
    <t>Капитальный ремонт водопроводной сети пгт Афанасьево ул. Соболева, ул. Кирова, ул. Школьная</t>
  </si>
  <si>
    <t>Заключено соглашение на реализацю мероприятия. Осуществлен капитальный ремонт водопроводной сети пгт Афанасьево ул. Соболева, ул. Кирова, ул. Школьная</t>
  </si>
  <si>
    <t>Ремонт водопроводной сети по ул. Советская с. Бисерово</t>
  </si>
  <si>
    <t>Заключено соглашение на реализацю мероприятия. Осуществлен ремонт  водопроводной сети по ул. Советская с. Бисерово</t>
  </si>
  <si>
    <t>Приобретение оборудования дозированной подачи хлорреагента на базе двух электролизных установок «Аквахлор-500»</t>
  </si>
  <si>
    <t>Заключено соглашение на реализацию мероприятия. Приобретено оборудование дозированной подачи хлорреагента на базе двух электролизных установок «Аквахлор-500. Объект введены в эксплуатацию</t>
  </si>
  <si>
    <t>Заключено соглашение на реализацю мероприятия. Осуществлен ремонт квартальной котельной в пгт Верхошижемье Верхошижемского района Кировсокой области</t>
  </si>
  <si>
    <t>Заключено соглашение на реализацю мероприятия. Приобретены и установлены два котла в котельной д. Гремячка. Объекты введены в эксплуатацию</t>
  </si>
  <si>
    <t>Реконструкция системы водоснабжения ул. Сосновой пгт Красная Поляна Вятскополянского района (бурение новой скважины)</t>
  </si>
  <si>
    <t>Замена водонапорной башни д. Малая Кильмезь Кильмезского района Кировской области</t>
  </si>
  <si>
    <t>Заключено соглашение на реализацю мероприятия. Осуществлена замена водонапорной башни д. Малая Кильмезь Кильмезского района Кировской области</t>
  </si>
  <si>
    <t>Приобретение газового котла в комплекте с комбинированной горелкой в газовую котельную с. Полом Кирово-Чепецкого района</t>
  </si>
  <si>
    <t>Приобретение газового котла в комплекте с комбинированной горелкой в газовую котельную с. Кстинино Кирово-Чепецкого района</t>
  </si>
  <si>
    <t xml:space="preserve">Капитальный ремонт водопровода по улицам Мира и Кирова п.Ленинская Искра Котельничского района Кировской области </t>
  </si>
  <si>
    <t xml:space="preserve">Заключено соглашение на реализацю мероприятия. Осуществлен капитальный ремонт водопровода по улицам Мира и Кирова п.Ленинская Искра Котельничского района Кировской области </t>
  </si>
  <si>
    <t>Капитальный ремонт системы водоснабжения п. Ленинская Искра по ул.Советская Котельничского района Кировской области</t>
  </si>
  <si>
    <t>Заключено соглашение на реализацю мероприятия. Осуществлен капитальный ремонт системы водоснабжения п. Ленинская Искра по ул.Советская Котельничского района Кировской области</t>
  </si>
  <si>
    <t xml:space="preserve">Капитальный ремонт системы водоснабжения п. Ленинская Искра по ул.Ленина Котельничского района Кировской области </t>
  </si>
  <si>
    <t xml:space="preserve">Заключено соглашение на реализацю мероприятия. Осуществлен капитальный ремонт системы водоснабжения п. Ленинская Искра по ул.Ленина Котельничского района Кировской области </t>
  </si>
  <si>
    <t>Капитальный ремонт системы водоснабжения по ул.Ронжина в п.Ленинская Искра Котельничского района Кировской области</t>
  </si>
  <si>
    <t>Заключено соглашение на реализацю мероприятия. Осуществлен капитальный ремонт системы водоснабжения по ул.Ронжина в п.Ленинская Искра Котельничского района Кировской области</t>
  </si>
  <si>
    <t>Приобретение модульной котельной с.Красногорье Котельничского района Кировской области</t>
  </si>
  <si>
    <t>Заключено соглашение на реализацю мероприятия. Приобретеа модульная котельная. Оборудование установлено, введено в эксплуатацию</t>
  </si>
  <si>
    <t>Капитальный ремонт системы водоснабжения п.Ленинская Искра Котельничского района Кировской области</t>
  </si>
  <si>
    <t>Заключено соглашение на реализацю мероприятия. Осуществлен капитальный ремонт системы водоснабжения п.Ленинская Искра Котельничского района Кировской области</t>
  </si>
  <si>
    <t xml:space="preserve">Капитальный ремонт участка тепловой сети по ул. Ронжина 9,11,13,15 п.Ленинская Искра Котельничского района Кировской области </t>
  </si>
  <si>
    <t xml:space="preserve">Заключено соглашение на реализацю мероприятия. Осуществлен капитальный ремонт участка тепловой сети по ул. Ронжина 9,11,13,15 п.Ленинская Искра Котельничского района Кировской области </t>
  </si>
  <si>
    <t xml:space="preserve">Ремонт участка теплотрассы от котельной ул. Ленина 35а  </t>
  </si>
  <si>
    <t>Ремонт объектов  водоснабжения пгт. Лальск по ул. Ленина</t>
  </si>
  <si>
    <t>Заключено соглашение на реализацю мероприятия. Осуществлен ремонт объектов  водоснабжения пгт. Лальск по ул. Ленина</t>
  </si>
  <si>
    <t>Замена водопроводных сетей п. Безбожник</t>
  </si>
  <si>
    <t>Заключено соглашение на реализацю мероприятия. Осуществлена замена водопроводных сетей п. Безбожник</t>
  </si>
  <si>
    <t>Ремонт центральной системы водоотведения по адресу пгт Аркуль ул. Кирова между домами №15 и №17</t>
  </si>
  <si>
    <t>2.6.3.42</t>
  </si>
  <si>
    <t>Заключено соглашение на реализацю мероприятия. Осуществлен капитальный ремонт сетей водоснабжения п Песковка Омутнинского района Кировской области (от скважины №4 до скважины №6, протяженностью 1220/м)</t>
  </si>
  <si>
    <t>2.6.3.43</t>
  </si>
  <si>
    <t>2.6.3.44</t>
  </si>
  <si>
    <t>2.6.3.45</t>
  </si>
  <si>
    <t>2.6.3.46</t>
  </si>
  <si>
    <t>2.6.3.47</t>
  </si>
  <si>
    <t>2.6.3.48</t>
  </si>
  <si>
    <t>2.6.3.49</t>
  </si>
  <si>
    <t>Замена участка теплотрассы от ул. Ленина до ул. Набережной д.4 в п. Заря Опаринского муниципального округа</t>
  </si>
  <si>
    <t>2.6.3.50</t>
  </si>
  <si>
    <t>2.6.3.51</t>
  </si>
  <si>
    <t>2.6.3.52</t>
  </si>
  <si>
    <t>2.6.3.53</t>
  </si>
  <si>
    <t>2.6.3.54</t>
  </si>
  <si>
    <t>2.6.3.55</t>
  </si>
  <si>
    <t>2.6.3.56</t>
  </si>
  <si>
    <t>2.6.3.57</t>
  </si>
  <si>
    <t xml:space="preserve">Ремонт тепловой сети от ЦТП №4 до жилого дома ул. Энергетиков 5а пгт Демьяново </t>
  </si>
  <si>
    <t>2.6.3.58</t>
  </si>
  <si>
    <t>2.6.3.59</t>
  </si>
  <si>
    <t>2.6.3.60</t>
  </si>
  <si>
    <t>2.6.3.61</t>
  </si>
  <si>
    <t>2.6.3.62</t>
  </si>
  <si>
    <t>Ремонт сети ГВС  от ЦТП № 4 до жилого дома ул.Энергетиков, д.5а  пгтДемьяново</t>
  </si>
  <si>
    <t>Заключено соглашение на реализацю мероприятия. Осуществлен ремонт сети ГВС  от ЦТП № 4 до жилого дома ул.Энергетиков, д.5а  пгтДемьяново</t>
  </si>
  <si>
    <t>2.6.3.63</t>
  </si>
  <si>
    <t>2.6.3.64</t>
  </si>
  <si>
    <t>Ремонт участка водопроводных сетей в  пгт Санчурск Кировской области</t>
  </si>
  <si>
    <t>Заключено соглашение на реализацю мероприятия. Осуществлен ремонт участка водопроводных сетей в  пгт Санчурск Кировской области</t>
  </si>
  <si>
    <t>2.6.3.65</t>
  </si>
  <si>
    <t>2.6.3.66</t>
  </si>
  <si>
    <t>2.6.3.67</t>
  </si>
  <si>
    <t>2.6.3.68</t>
  </si>
  <si>
    <t>Строительство модульной котельной в с. Ныр Тужинского района</t>
  </si>
  <si>
    <t>2.6.3.69</t>
  </si>
  <si>
    <t>2.6.3.70</t>
  </si>
  <si>
    <t>2.6.3.71</t>
  </si>
  <si>
    <t>2.6.3.72</t>
  </si>
  <si>
    <t>Заключено соглашение на реализацю мероприятия. Осуществлен ремонт тепловых сетей от котельной № 1 по ул. Дрелевского, ул. Молодежная  в г. Уржум Уржумского района Кировской области</t>
  </si>
  <si>
    <t>2.6.3.73</t>
  </si>
  <si>
    <t>2.6.3.74</t>
  </si>
  <si>
    <t>Приобретение 4 котлов на котельную № 19 в с. Шурма Уржумского района</t>
  </si>
  <si>
    <t>Заключено соглашение на реализацю мероприятия. Приобретены 4 котла на котельную № 19 в с. Шурма Уржумского района. Оборудование установлено и введено в эксплуатацию</t>
  </si>
  <si>
    <t>2.6.3.75</t>
  </si>
  <si>
    <t>Ремонт водопроводных сетей Шабалинского района</t>
  </si>
  <si>
    <t>Заключено соглашение на реализацю мероприятия. Осуществлен ремонт водопроводных сетей Шабалинского района</t>
  </si>
  <si>
    <t>2.6.3.76</t>
  </si>
  <si>
    <t>Приобретение водогрейного котла мощностью 1,5 Мвт на котельную № 11 пгт Юрья</t>
  </si>
  <si>
    <t>2.6.3.77</t>
  </si>
  <si>
    <t>2.6.3.78</t>
  </si>
  <si>
    <t>2.6.3.79</t>
  </si>
  <si>
    <t>Приобретение котельной в сл. Талица г. Киров</t>
  </si>
  <si>
    <t>2.6.3.80</t>
  </si>
  <si>
    <t>Капитальный ремонт наружной канализации, расположенной на ул. Екатерининской от ул. Грина до ул.Энгельса города Слободского Кировской области</t>
  </si>
  <si>
    <t>Заключено соглашение на реализацю мероприятия. Приобретен газовый котел в комплекте с комбинированной горелкой в газовую котельную с. Полом. Оборудование установлено, пущено в эксплуатацию</t>
  </si>
  <si>
    <t>Заключено соглашение на реализацю мероприятия. Приобретен газовый котел в комплекте с комбинированной горелкой в газовую котельную с. Кстинино. Оборудование установлено, пущено в эксплуатацию</t>
  </si>
  <si>
    <t>Заключено соглашение на реализацю мероприятия. Осуществлено строительство модульнойкотельной в с. Ныр Тужинского района. Объект введен в эксплуатацию</t>
  </si>
  <si>
    <t xml:space="preserve">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и модернизации старого оборудования на более энергоэффективное; по переводу работы топливопотребляющего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энергетических ресурсов
</t>
  </si>
  <si>
    <t>Предоставление субсидий муниципальному образованию Кикнурский муниципальный округ Кировской области на проведение капитального ремонта котла № 6, тепловых сетей от котельной № 6 и водопроводных сетей на территории детского сада "Аленка" пгт Кикнур, расположенного по адресу: Кикнурский муниципальный округ, пгт. Кикнур, ул. Черепанова, д. 1 а.</t>
  </si>
  <si>
    <t xml:space="preserve">Отчет
об исполнении плана реализации  государственной программы Кировской области 
«Развитие жилищно-коммунального комплекса и повышение энергетической эффективности» за  2023 год 
</t>
  </si>
  <si>
    <t>Наименование государственной программы Кировской области, подпрограммы, подпрограммы, структурного элемента, мероприятия</t>
  </si>
  <si>
    <t>Климентовский В.А.,  министр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</si>
  <si>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</si>
  <si>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</si>
  <si>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Мосин С.Ю., директор КОГБУ институт «Кировкоммунпроект»</t>
  </si>
  <si>
    <t>Витер Л.П., начальник отдела финансовой работы и бухгалтерского учета министерства энергетики и жилищно-коммунального хозяйства Кировской области, Счастливцев С.В., директор КОГКУ «Региональный информационно-аналитический центр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</si>
  <si>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</si>
  <si>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</si>
  <si>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 Галкин С.Ю., глава Кикнурского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</si>
  <si>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Галкин С.Ю., глава Кикнурского муниципального округа (по согласованию)</t>
  </si>
  <si>
    <t xml:space="preserve">Дудникова А.А.,  начальник государственной жилищной инспекции Кировской области
</t>
  </si>
  <si>
    <t xml:space="preserve">Дудникова А.А.,   начальник государственной жилищной инспекции Кировской области
</t>
  </si>
  <si>
    <t xml:space="preserve">Михайлов М.В., руководитель региональной службы по тарифам Кировской области
</t>
  </si>
  <si>
    <t xml:space="preserve">Рожкина И.А., начальник отдела предоставления субсидий министерства  энергетки и жилищно-коммунального хозяйства Кировской области
</t>
  </si>
  <si>
    <t xml:space="preserve">Рожкина И.А., начальник отдела предоставления субсидий министерства энергетки и жилищно-коммунального хозяйства Кировской области
</t>
  </si>
  <si>
    <t xml:space="preserve">Рожкина И.А., начальник отдела предоставления субсидий министерства  энергетики и жилищно-коммунального хозяйства Кировской области
</t>
  </si>
  <si>
    <t>2.3.5</t>
  </si>
  <si>
    <t xml:space="preserve">Перечисление иных межбюджетных трансфертов муниципальным образованиям на предоставление иных межбюджетных трансфертов местным бюджетам из областного бюджета на обеспечение отопительного сезона 2022 - 2023 годов
</t>
  </si>
  <si>
    <t>Недорезов С.В., начальник отдела  коммунальной инфраструктуры министерства  энергетики и жилищно-коммунального хозяйства Кировской области, главы муниципальных образований (по согласованию)</t>
  </si>
  <si>
    <t>Юркин А.С., заместитель министра энергетики и жилищно-коммунального хозяйства Кировской области, главы муниципальных образований (по согласованию)</t>
  </si>
  <si>
    <t>Юркин А.С., заместитель министра энергетики и жилищно-коммунального хозяйства Кировской области,  Ситников Л.О., врио генерального директора НКО  «Фонд капитального ремонта»</t>
  </si>
  <si>
    <t xml:space="preserve">Юркин А.С., заместитель министра энергетики и жилищно-коммунального хозяйства Кировской области,  Ситников Л.О., врио генерального директора НКО  «Фонд капитального ремонта»
</t>
  </si>
  <si>
    <t>Юркин А.С., заместитель министра энергетики и жилищно-коммунального хозяйства Кировской области</t>
  </si>
  <si>
    <t>Рожкина И.А., начальник отдела предоставления субсидий министерства  энергетики и жилищно-коммунального хозяйства Кировской области</t>
  </si>
  <si>
    <t>Рожкина И.А., начальник отдела предоставления субсидий министерства энергетики и жилищно-коммунального хозяйства Кировской области</t>
  </si>
  <si>
    <t>Недорезов С.А. начальник отдела коммунальной инфраструктуры министерства  энергтики и жилищно-коммунального хозяйства Кировской области, главы муниципальных образований, руководители организаций (по согласованию)</t>
  </si>
  <si>
    <t>Недорезов С.А., начальник отдела  коммунальной инфраструктуры министерства энергетики и жилищно-коммунального хозяйства Кировской области</t>
  </si>
  <si>
    <t>Недорезов С.А., начальник отдела  коммунальной инфраструктуры министерства энергетики и жилищно-коммунального хозяйства Кировской области, главы муниципальных образований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</si>
  <si>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</si>
  <si>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</si>
  <si>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</si>
  <si>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</si>
  <si>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</si>
  <si>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(по согласованию)</t>
  </si>
  <si>
    <t>Ремонт квартальной котельной в пгт Верхошижемье Верхошижемского района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</si>
  <si>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 Елсуков И.М., глава Верхошижемского городского поселения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</si>
  <si>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Пелевина В.В., глава Вятскополянского района (по согласованию)</t>
  </si>
  <si>
    <t>Ремонт котла в котельную г. Сосновка, ул. Подгорная, 97</t>
  </si>
  <si>
    <t>Недорезов С.В., начальник отдела  коммунальной инфраструктуры министерства энергетики и жилищно-коммунального хозяйства Кировской области, Чучалина Т.Н., и.о. главы Кильмезского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</si>
  <si>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Елькин С.В., глава Кирово-Чепецкого района (по согласованию)</t>
  </si>
  <si>
    <t>Закупка товаров на проведение ремонта тепловых сетей, сетей горячего и холодного водоснабжения в п. Перекоп, Чепецкого сельского поселения, Кирово-Чепецкого района</t>
  </si>
  <si>
    <t>Недорезов С.В., начальник отдела  коммунальной инфраструктуры министерства энергетики и жилищно-коммунального хозяйства Кировской области, Кудреватых С.А., глава Котельничского района (по согласованию)</t>
  </si>
  <si>
    <t xml:space="preserve">Ремонт участков сетей теплоснабжения в мкр. Таврический пгт Лальск </t>
  </si>
  <si>
    <t>Недорезов С.В., начальник отдела  коммунальной инфраструктуры министерства энергетики и жилищно-коммунального хозяйства Кировской области, Беляева Л.Н., глава Лузского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</si>
  <si>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Рябинин С.И., глава Мурашинского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</si>
  <si>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Кудряцев Д.В., глава Нолинского городского поселения Нолинского района (по согласованию)</t>
  </si>
  <si>
    <t xml:space="preserve">Капитальный ремонт водопровода по адресу: п. Медведок, ул. Свободы </t>
  </si>
  <si>
    <t>Недорезов С.В. начальник отдела  коммунальной инфраструктуры министерства энергетики и жилищно-коммунального хозяйства Кировской области, Пятницкий А.А. глава Медведского сельского поселения Нолинского района (по согласованию)</t>
  </si>
  <si>
    <t xml:space="preserve">Капитальный ремонт водопровода с. Юртик Нолинского района </t>
  </si>
  <si>
    <t>Недорезов С.В., начальник отдела  коммунальной инфраструктуры министерства энергетики и жилищно-коммунального хозяйства Кировской области, Пятницкий А.А., глава Медведского сельского поселения Нолинского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</si>
  <si>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Пластинина А.Н., глава Аркульского городского поселения Нолинского района (по согласованию)</t>
  </si>
  <si>
    <t xml:space="preserve">Капитальный ремонт отдельного водовода от скважины № 43945 по ул. Полевая до водонапорной башни по ул. Северная (д. Ежово) 
</t>
  </si>
  <si>
    <t xml:space="preserve">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 </t>
  </si>
  <si>
    <t>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t>
  </si>
  <si>
    <t xml:space="preserve">Капитальный ремонт  участка водопроводной сети д. Ежово
 </t>
  </si>
  <si>
    <t>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</si>
  <si>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Седых А.В., глава Песковского городского поселения Омутнинского района (по согласованию)</t>
  </si>
  <si>
    <t xml:space="preserve">Капитальный ремонт  подземной части теплосети с трубопроводами Ду250 между камерами ТК№16-ТК№17 длиной 40 м в двухтрубном исчислении (80 пог. м) п. Восточный </t>
  </si>
  <si>
    <t>Недорезов С.В., начальник отдела  коммунальной инфраструктуры министерства энергетики и жилищно-коммунального хозяйства Кировской области, Корепанов В.В., глава Восточного городского поселения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</si>
  <si>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Малков А.В., глава Омутнинского района (по согласованию)</t>
  </si>
  <si>
    <t xml:space="preserve">Капитальный ремонт наружных тепловых сетей на перекрестке ул. Ю. Пионеров и ул. К. Либкнехта (D-530мм L-24м -в двухтрубном исполнении) </t>
  </si>
  <si>
    <t>Недорезов С.В., начальник отдела  коммунальной инфраструктуры министерства энергетики и жилищно-коммунального хозяйства Кировской области, Макаров А.Д., глава Опаринского муниципального округа (по согласованию)</t>
  </si>
  <si>
    <t xml:space="preserve">Замена отопительного котла наружного отопления КВНСа-0063 (стандартная комплектация) 
с установкой утепленного бокса из сэндвич-панелей </t>
  </si>
  <si>
    <t>Недорезов С.В., начальник отдела  коммунальной инфраструктуры министерства энергетики и жилищно-коммунального хозяйства Кировской области, Смирнов С.В., глава Оричевского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</si>
  <si>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Аботуров А.В., глава Орловского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</si>
  <si>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Крутоумова М.В. глава Подосиновского городского поселения Подосиновского района (по согласованию)</t>
  </si>
  <si>
    <t>Капитальный ремонт сетей теплоснабжения по адресу: пгт. Подосиновец, ул. Советская, д. 14 до здания многоквартирного дома по адресу: пгт Подосиновец, ул. Советская, д. 17</t>
  </si>
  <si>
    <t>Недорезов С.В., начальник отдела  коммунальной инфраструктуры министерства энергетики и жилищно-коммунального хозяйства Кировской области, Крутоумова М.В., глава Подосиновского городского поселения Подосиновского района (по согласованию)</t>
  </si>
  <si>
    <t>Капитальный ремонт теплосети от здания котельной по адресу: пгт. Подосиновец, ул. Советская, д. 77а до здания по адресу: пгт Подосиновец, ул. Советская, д. 75</t>
  </si>
  <si>
    <t xml:space="preserve">Ремонт водопроводных сетей пгт Демьяново </t>
  </si>
  <si>
    <t>Недорезов С.В., начальник отдела  коммунальной инфраструктуры министерства энергетики и жилищно-коммунального хозяйства Кировской области, Инькова С.Г., глава  Демьяновского городского поселения Подосиновского района (по согласованию)</t>
  </si>
  <si>
    <t xml:space="preserve">Ремонт тепловых сетей от здания котельной по адресу: пгт Демьяново, ул. Нагорная, д.1 </t>
  </si>
  <si>
    <t xml:space="preserve">Выполнение работ по ремонту тепловых сетей и сетей ГВС от ЦТП №4 до жилого дома №3, ул Энергетиков, пгт. Демьяново </t>
  </si>
  <si>
    <t xml:space="preserve">Ремонт тепловых сетей от котельной №1 до жилого дома ул. Боровая - ул. Комсомольская, в пгт. Демьяново </t>
  </si>
  <si>
    <t>Недорезов С.В., начальник отдела  коммунальной инфраструктуры министерства энергетики и жилищно-коммунального хозяйства Кировской области, Быкова Е.А., глава  Пинюгского городского поселения Подосиновского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</si>
  <si>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Попов А.Г. глава Санчурского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</si>
  <si>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Гоголева Г.С. глава Свечинского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</si>
  <si>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Исупов А.В., глава Сунского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</si>
  <si>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Бледных Л.В., глава Тужинского  района (по согласованию)</t>
  </si>
  <si>
    <t>Приобретение водогрейного котла на котельную по адресу: с. Порез, ул. Ленина, д. 24</t>
  </si>
  <si>
    <t>Недорезов С.В., начальник отдела  коммунальной инфраструктуры министерства энергетики и жилищно-коммунального хозяйства Кировской области, Боровикова Т.Ф., глава Унинского муниципального округа (по согласованию)</t>
  </si>
  <si>
    <t>Приобретение водогрейного котла на котельную по адресу: с. Елгань ул. Центральная. д. 7а</t>
  </si>
  <si>
    <t>Недорезов С.В., начальник отдела  коммунальной инфраструктуры министерства энергетики и жилищно-коммунального хозяйства Кировской области,  Боровикова Т.Ф., глава Унинского муниципального округа (по согласованию)</t>
  </si>
  <si>
    <t>Приобретение водогрейного котла на котельную ЦВР по адресу пгт Уни, ул. Колхозная, д. 10</t>
  </si>
  <si>
    <t>Недорезов С.В., начальник отдела  коммунальной инфраструктуры министерства энергетики и жилищно-коммунального хозяйства Кировской области, Байбородов В.В., глава Уржумского  района (по согласованию)</t>
  </si>
  <si>
    <t>2.6.3.81</t>
  </si>
  <si>
    <t>2.6.3.82</t>
  </si>
  <si>
    <t>2.6.3.83</t>
  </si>
  <si>
    <t>Недорезов С.В., начальник отдела  коммунальной инфраструктуры министерства энергетики и жилищно-коммунального хозяйства Кировской области, Рогожников А.Е., глава Шабалинского  района (по согласованию)</t>
  </si>
  <si>
    <t>2.6.3.84</t>
  </si>
  <si>
    <t>Недорезов С.В., начальник отдела  коммунальной инфраструктуры министерства энергетики и жилищно-коммунального хозяйства Кировской области, Федоров Э.А., глава Юрьянского городского поселения (по согласованию)</t>
  </si>
  <si>
    <t>2.6.3.85</t>
  </si>
  <si>
    <t>Приобретение котла в котельную д. Подгорцы Подгорцевского сельского поселения Юрьянского района</t>
  </si>
  <si>
    <t>2.6.3.86</t>
  </si>
  <si>
    <t>Недорезов С.В., начальник отдела  коммунальной инфраструктуры министерства энергетики и жилищно-коммунального хозяйства Кировской области, Шаталов И.Ю. глава Юрьянского района (по согласованию)</t>
  </si>
  <si>
    <t>2.6.3.87</t>
  </si>
  <si>
    <t>Недорезов С.В., начальник отдела  коммунальной инфраструктуры министерства энергетики и жилищно-коммунального хозяйства Кировской области, Жиров В.Е., глава Яранского городского поселения Яранского района (по согласованию)</t>
  </si>
  <si>
    <t>2.6.3.88</t>
  </si>
  <si>
    <t>Недорезов С.В., начальник отдела  коммунальной инфраструктуры министерства энергетики и жилищно-коммунального хозяйства Кировской области, Машкин В.А. глава, г.Вятские Поляны (по согласованию)</t>
  </si>
  <si>
    <t>2.6.3.89</t>
  </si>
  <si>
    <t>Недорезов С.В., начальник отдела  коммунальной инфраструктуры министерства энергетики и жилищно-коммунального хозяйства Кировской области, Симаков В.Н., глава администрации г. Кирова (по согласованию)</t>
  </si>
  <si>
    <t>2.6.3.90</t>
  </si>
  <si>
    <t>Недорезов С.В., начальник отдела  коммунальной инфраструктуры министерства энергетики и жилищно-коммунального хозяйства Кировской области, Желвакова И.В., глава г. Слободского (по согласованию)</t>
  </si>
  <si>
    <t>2.6.3.91</t>
  </si>
  <si>
    <t>Приобретение насосов марок: ЭЦВ 6-6,5-85 (ЛН) - 2 шт.; ЭЦВ 6-10-110 - 1 шт.; ЭЦВ 6-16-110 (ЛН) - 1 шт. для артезианских скважин</t>
  </si>
  <si>
    <t>Недорезов С.В., начальник отдела  коммунальной инфраструктуры министерства энергетики и жилищно-коммунального хозяйства Кировской области, Малышев Н.Г., глава Немского муниципального округа (по согласованию)</t>
  </si>
  <si>
    <t>2.6.4</t>
  </si>
  <si>
    <t>Модернизация действующих котельных, работающих  на угле и мазуте, при их переводе на биотопливо (в том числе пеллеты) и проектирование, строительство новых котельных, работающих на биотопливе, с учетом приоритетности модернизации строительства этих котельных на территориях субъектов Российской Федерации, входящих в сocтaв Дальневосточного и Северо-Западного федеральных округов, источником финансового обеспечения расходов на реализацию которых являются специальные казначейские кредиты</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</si>
  <si>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Кудреватых С.А., глава Котельничского района (по согласованию)</t>
  </si>
  <si>
    <t>Юркин А.С., заместитель министра энергетики и жилищно-коммунального хозяйства Кировской области; 
Исмаилов О.В.,  глава города Котельнича (по согласованию)</t>
  </si>
  <si>
    <t>Юркин А.С., заместитель министра энергетики и жилищно-коммунального хозяйства Кировской области;  Недопекин В.А., глава администрации Советского городского поселения (по согласованию)</t>
  </si>
  <si>
    <t xml:space="preserve">Юркин А.С., заместитель министра энергетики и жилищно-коммунального хозяйства Кировской области;   Шаталов И.В., глава администрации Омутнинского городского поселения Омутнинского района (по согласованию)  </t>
  </si>
  <si>
    <t>Юркин А.С., заместитель министра энергетики и жилищно-коммунального хозяйства Кировской области;  Симонов Э.Л., глава Малмыжского района (по согласованию)</t>
  </si>
  <si>
    <t>Юркин А.С., заместитель министра энергетики и жилищно-коммунального хозяйства Кировской области;  Пелевина В.В., глава Вятскополянского района (по согласованию)</t>
  </si>
  <si>
    <t>Реконструкция системы водоснабжения Даровского городского поселения</t>
  </si>
  <si>
    <t>Юркин А.С., заместитель министра энергетики и жилищно-коммунального хозяйства Кировской области;   Шураков Л.В., глава Даровского городского поселения (по согласованию)</t>
  </si>
  <si>
    <t>Юркин А.С., заместитель министра энергетики и жилищно-коммунального хозяйства Кировской области;   Костылев А.И., глава Слободского района (по согласованию)</t>
  </si>
  <si>
    <t>Юркин А.С., заместитель министра энергетики и жилищно-коммунального хозяйства Кировской области;   Макаров А.Д., глава Опаринского муниципального округа (по согласованию)</t>
  </si>
  <si>
    <t>Реконструкция системы водоснабжения поселка Ганино  города Кирова</t>
  </si>
  <si>
    <t>Юркин А.С., заместитель министра энергетики и жилищно-коммунального хозяйства Кировской области;  Симаков В.Н., глава администрации города Кирова  (по согласованию)</t>
  </si>
  <si>
    <t xml:space="preserve">Строительство сетей водоснабжения в с. Среднеивкино, д. Воронье,д. Осиновица, д. Сутяга Верхошижемского района Кировской области (с. Среднеивкино Начальный этап 1 этап). </t>
  </si>
  <si>
    <t xml:space="preserve">Юркин А.С., заместитель министра энергетики и жилищно-коммунального хозяйства Кировской области; Овсянников М.В., глава администрации Среднеивкинского сельского поселения (по согласованию)  </t>
  </si>
  <si>
    <t>"Реконструкция  станции второго подъема с устройством гидроизоляции и реконструкции стен, замена несправного, физически изношенного и морально устаревшего оборудования, устройством автоматики и систем защиты», расположенных по адресу Киролвская обл., Оричевский район, Мирнинское городское поселение, пгт Мирный,
ул. Октябрьская.</t>
  </si>
  <si>
    <t xml:space="preserve">Юркин А.С., заместитель министра энергетики и жилищно-коммунального хозяйства Кировской области; Сеняков П.П., директор управляющей организации (по согласованию)  </t>
  </si>
  <si>
    <t xml:space="preserve">"Реконструкция  водонапорной башни с заменой неисправного,физически изношенного и морально устаревшего оборудования, устройством автоматики, д. Брагичи" 
</t>
  </si>
  <si>
    <t xml:space="preserve">Юркин А.С., заместитель министра энергетики и жилищно-коммунального хозяйства Кировской области; Сеняков П.П., директор управляющей организации(по согласованию)  </t>
  </si>
  <si>
    <t xml:space="preserve">"Реконструкция  скважин с заменой неисправного,физически изношенного и морально устаревшего оборудования, устройством автоматики и системы защиты (реконструкция ограждающих конструкция скважин)" </t>
  </si>
  <si>
    <t>3.1.4</t>
  </si>
  <si>
    <t>Предоставление субсидии КОГОБУ ДПО «Региональный центр энергетической эффективности» на проведение ремонта фасада административного здания по адресу: г. Киров, ул. Казанская, д. 74</t>
  </si>
  <si>
    <t>3.1.5</t>
  </si>
  <si>
    <t>Предоставление субсидии КОГОБУ ДПО «Региональный центр энергетической эффективности»на проведение ремонта кровли административного здания по адресу: г. Киров, ул. Казанская, д. 74</t>
  </si>
  <si>
    <t>Ворожцов А.Г., начальник отдела газификации и газоснабжения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</si>
  <si>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Ворожцов А.Г., начальник отдела газификации и газоснабжения министерства энергетики и жилищно-коммунального хозяйства Кировской области</t>
  </si>
  <si>
    <t>Приобретение  блочно-модульной котельной 0,3 МВт на природном газе по адресу: Куменский район, д. Большой Перелаз, ул. Садовая, д. 1, ул. Садовая, д.9</t>
  </si>
  <si>
    <t>Приобретение  блочно-модульной котельной 0,2 МВт на природном газе по адресу: Куменский район, 
с. Верхобыстрица, ул. Хохрякова, д. 23</t>
  </si>
  <si>
    <t>4.1.3.</t>
  </si>
  <si>
    <t>Предоставление субсидии бюджету муниципального образования Слободской муниципальный район Кировской области на выполнение мероприятий, связанных с подготовкой к пуску газа на распределительных газопроводах, находящихся в муниципальной собственности</t>
  </si>
  <si>
    <t>Ворожцов А.Г., начальник отдела газификации и газоснабжения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</si>
  <si>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Плановые расходы на 2023 год, тыс. рублей</t>
  </si>
  <si>
    <t>Фактические расходы за 2023 год, тыс. рублей</t>
  </si>
  <si>
    <t>4.1.2.3.</t>
  </si>
  <si>
    <t>Приобретение  блочно-модульной котельной 0,2 МВт на природном газе по адресу: Куменский район, 
д. Желны, ул. Новая, д. 22</t>
  </si>
  <si>
    <t>4.2.</t>
  </si>
  <si>
    <t>4.2.1.</t>
  </si>
  <si>
    <t>Разработаны схемы газоснабжения 48 населенных пунктов: пгт Арбаж Арбажского муниципального округа, пгт Верхошижемье Верхошижемского района, дер. Пунгино Верхошижемского района, дер. Угор Верхошижемского района, с. Среднеивкино Верхошижемского района, с. Сырда Верхошижемского района, пгт Кикнур Кикнурского муниципального округа, пгт Кильмезь Кильмезского района, дер. Нижние Малюганы Кирово-Чепецкого района, дер. Звени Кирово-Чепецкого района, дер. Рублево Кирово-Чепецкого района, дер. Солоково Кирово-Чепецкого района, дер. Ермолинцы Кирово-Чепецкого района, дер. Башланы Кирово-Чепецкого района, дер. Ванихинцы Кирово-Чепецкого района, дер. Сметанники Кирово-Чепецкого района, дер. Ложкины Кирово-Чепецкого района, дер. Пронькинцы Кирово-Чепецкого района, дер. Васькинцы Кирово-Чепецкого района, дер. Жуки Кирово-Чепецкого района, дер. Пестеры Кирово-Чепецкого района, дер. Большая Рябовщина Кирово-Чепецкого района, дер. Рыловщина Кирово-Чепецкого района, дер. Ардашиха Куменского района, дер. Плотники Куменского района, пгт Нижнеивкино Куменского района, дер. Барановщина Куменского района, с. Раменье Куменского района, пгт Лебяжье Лебяжского муниципального округа, дер. Акбатырево Малмыжского района, с. Ральники Малмыжского района, дер. Пивоварово Малмыжского района, дер. Порез Малмыжского района, дер. Пукшинерь Малмыжского района, дер. Марьял Малмыжского района, дер. Шипицыны Оричевского района, пгт Пижанка Пижанского муниципального округа, пгт Санчурск Санчурского муниципального округа, дер. Семеновы Слободского района, дер. Баташи Слободского района, дер. Бакули Слободского района, дер. Зотовы Слободского района, дер. Родионово Слободского района, дер. Ситники Слободского района, дер. Нижние Булдаки Слободского района, г. Советск Советского района, пгт Тужа Тужинского района, г. Яранск Яранского района</t>
  </si>
  <si>
    <t>Выполнены мероприятия, связанные с подготовкой к пуску газа на распределительных газопроводах, находящихся в муниципальной собственности Слободского муниципального района, расположенных в д. Салтыки, п. Октябрьский, д. Понизовье, д. Слободка, д. Яговкино</t>
  </si>
  <si>
    <t>Приобретена блочно-модульная котельная 0,3 МВт на природном газе по адресу: Куменский район, д. Большой Перелаз, ул. Садовая, д. 1, ул. Садовая, д.9, приобретена  блочно-модульная котельная 0,2 МВт на природном газе по адресу: Куменский район, с. Верхобыстрица, ул. Хохрякова, д. 23, приобретена  блочно-модульная котельная 0,2 МВт на природном газе по адресу: Куменский район, д. Желны, ул. Новая, д. 22</t>
  </si>
  <si>
    <t>Капитальный ремонт водопроводной сети пгт Афанасьево</t>
  </si>
  <si>
    <t>Капитальный ремонт тепловой изоляции сетей на участке в пгт Светлополянск Верхнекамского муниципального округа Кировской области</t>
  </si>
  <si>
    <t>Капитальный ремонт тепловой изоляции сетей на участке № 42, 40, 123, 124, 126 в пгт Рудничном Верхнекамского муниципального округа Кировской области</t>
  </si>
  <si>
    <t>Капитальный ремонт тепловой изоляции сетей  в пгт Рудничном Верхнекамского муниципального округа Кировской области</t>
  </si>
  <si>
    <t>Капитальный ремонт сети водоснабжения в п. Безбожник</t>
  </si>
  <si>
    <t>Капитальный ремонт сети водоснабжения (ул. Чапаева, 2, 4; ул. Садовая, 14, 27, 29) в п. Безбожник</t>
  </si>
  <si>
    <t>Капитальный ремонт сетей водоснабжения пгт Песковка Омутнинского района Кировской области (от скважины №4 до скважины №6 общей протяженностью 1220м)</t>
  </si>
  <si>
    <t xml:space="preserve">Капитальный ремонт трубопровода подземной теплосети от камеры ТК-17 до ТК-23 в пгт. Восточный Омутнинского района </t>
  </si>
  <si>
    <t>Приобретение щитов управления работой насосов артезианских скважин и материалов для ремонта водопроводной сети</t>
  </si>
  <si>
    <t xml:space="preserve">Приобретение водогрейного котла КВр-1,16 на шахтной топке в котельную по адресу: пгт. Подосиновец, ул. Советская, д.77а </t>
  </si>
  <si>
    <t>Ремонт тепловых сетей ул. Энергетиков д. 8, д. 10 в пгт Демьяново Подосиновского района Кировской области</t>
  </si>
  <si>
    <t>Замена канализационной сети по ул. Пролетарская д. 25 а в пгт Демьяново Подосиновского района</t>
  </si>
  <si>
    <t>Ремонт водопроводной сети по ул. Тестова пгт Пинюг</t>
  </si>
  <si>
    <t>Ремонт артезианской скважины, расположенной по адресу: ул. Октябрьская, соор.42г, пгт Свеча Свечинского района Кировской области.</t>
  </si>
  <si>
    <t>Частичный капитальный ремонт теплотрассы от центральной блочной газовой котельной находящейся по адресу: Кировская область, Сунский район, пгт. Суна</t>
  </si>
  <si>
    <t xml:space="preserve">Приобретение блочно-модульной котельной с оборудованием  д. Подгорцы, Подгорцевского сельского поселения Юрьянского района </t>
  </si>
  <si>
    <t>Ремонт канализационной сети по ул. Гагарина от поворотного колодца на водозабор "Хлебозаводской" до канализационного колодца КК-96 в городе Вятские Поляны Кировской области</t>
  </si>
  <si>
    <t>2.6.3.33</t>
  </si>
  <si>
    <t>2.6.3.92</t>
  </si>
  <si>
    <t xml:space="preserve">Заключено соглашение на реализацю мероприятия. Осуществлен капитальный ремонт водопроводной сети пгт Афанасьево </t>
  </si>
  <si>
    <t>Заключено соглашение на реализацю мероприятия. Осуществлен капитальный ремонт тепловой изоляции сетей на участке в пгт Светлополянск Верхнекамского муниципального округа Кировской области</t>
  </si>
  <si>
    <t>Заключено соглашение на реализацю мероприятия. Осуществлен капитальный ремонт тепловой изоляции сетей на участке № 42, 40, 123, 124, 126 в пгт Рудничном Верхнекамского муниципального округа Кировской области</t>
  </si>
  <si>
    <t>Заключено соглашение на реализацю мероприятия. Осуществлен капитальный ремонт тепловой изоляции сетей  в пгт Рудничном Верхнекамского муниципального округа Кировской области</t>
  </si>
  <si>
    <t>Заключено соглашение на реализацю мероприятия. Осуществлена закупка товаров на проведение ремонта тепловых сетей, сетей горячего и холодного водоснабжения в п. Перекоп, Чепецкого сельского поселения, Кирово-Чепецкого района</t>
  </si>
  <si>
    <t xml:space="preserve">ЗЗаключено соглашение на реализацю мероприятия. Осуществлен ремонт участка теплотрассы от котельной по ул. Ленина 35а в г. Луза Лузского муниципального округа   </t>
  </si>
  <si>
    <t xml:space="preserve">Заключено соглашение на реализацю мероприятия. Осуществлен ремонт участка теплотрассы от котельной по ул. Ленина 35а в г. Луза Лузского муниципального округа   </t>
  </si>
  <si>
    <t>Заключено соглашение на реализацю мероприятия. Осуществлен капитальный ремонт сети водоснабжения (ул. Чапаева, 2, 4; ул. Садовая, 14, 27, 29) в п. Безбожник</t>
  </si>
  <si>
    <t>Заключено соглашение на реализацю мероприятия. Осуществлен капитальный ремонт сети водоснабжения в п. Безбожник</t>
  </si>
  <si>
    <t>Заключено соглашение на реализацю мероприятия. Осуществлен капитальный ремонт  водопровода в пгт Аркуль Нолинского района</t>
  </si>
  <si>
    <t>Заключено соглашение на реализацю мероприятия. Осуществлен  ремонт  центральной системы водоотведения по адресу пгт Аркуль ул. Кирова между домами №15 и №17</t>
  </si>
  <si>
    <t xml:space="preserve">Заключено соглашение на реализацю мероприятия. Осуществлен капитальный ремонт отдельного водовода от скважины № 43945 по ул. Полевая до водонапорной башни по ул. Северная (д. Ежово) </t>
  </si>
  <si>
    <t>Заключено соглашение на реализацю мероприятия. Осуществлен капитальный ремонт  участка водопроводной сети д. Ежово</t>
  </si>
  <si>
    <t>Заключено соглашение на реализацю мероприятия. Осуществлен капитальный ремонт  сетей водоснабжения пгт Песковка Омутнинского района Кировской области (от скважины №4 до скважины №6 общей протяженностью 1220м)</t>
  </si>
  <si>
    <t xml:space="preserve">Заключено соглашение на реализацю мероприятия. Осуществлен капитальный ремонт   подземной части теплосети с трубопроводами Ду250 между камерами ТК№16-ТК№17 длиной 40 м в двухтрубном исчислении (80 пог. м) п. Восточный </t>
  </si>
  <si>
    <t xml:space="preserve">Заключено соглашение на реализацю мероприятия. Осуществлен капитальный ремонт водопровода за домами по ул. Азина, д.8, д.10, д.12 от ВК54 до ВК-21 п. Восточный    </t>
  </si>
  <si>
    <t xml:space="preserve">Заключено соглашение на реализацю мероприятия. Осуществлен капитальный ремонт трубопровода подземной теплосети от камеры ТК-17 до ТК-23 в пгт. Восточный Омутнинского района </t>
  </si>
  <si>
    <t xml:space="preserve">Заключено соглашение на реализацю мероприятия. Осуществлен капитальный ремонт сетей водопровода по ул. Кирова пгт. Восточный Омутнинского района </t>
  </si>
  <si>
    <t xml:space="preserve">Заключено соглашение на реализацю мероприятия. Осуществлен капитальный ремонт наружных тепловых сетей на перекрестке ул. Ю. Пионеров и ул. К. Либкнехта (D-530мм L-24м -в двухтрубном исполнении) </t>
  </si>
  <si>
    <t>Заключено соглашение на реализацю мероприятия. Приобретен водогрейный котел. Осуществлена замена водогрейного котла на котельной №1 по адресу г. Омутнинск ул. Трудовых Резервов . Оборудование введено в эксплуатацию</t>
  </si>
  <si>
    <t>Капитальный ремонт трубопроводов водопроводных сетей в п. Шахровка</t>
  </si>
  <si>
    <t>Заключено соглашение на реализацю мероприятия. Осуществлен капитальный ремонт трубопроводов водопроводных сетей в п. Шахровка</t>
  </si>
  <si>
    <t>Заключено соглашение на реализацю мероприятия. Осуществлена замена участка теплотрассы от ул. Ленина до ул. Набережной д.4 в п. Заря Опаринского муниципального округа</t>
  </si>
  <si>
    <t>Заключено соглашение на реализацю мероприятия. Осуществлена  замена отопительного котла наружного отопления КВНСа-0063 (стандартная комплектация) с установкой утепленного бокса из сэндвич-панелей</t>
  </si>
  <si>
    <t>Заключено соглашение на реализацю мероприятия. Приобретен водогрейный котел. Осуществлена замена водогрейного котла на котельной д. Кузнецы. Оборудование введено в эксплуатацию</t>
  </si>
  <si>
    <t>Заключено соглашение на реализацю мероприятия. Приобретен водогрейный котел. Осуществлена замена водогрейного котла на котельной с. Чудиново. Оборудование введено в эксплуатацию</t>
  </si>
  <si>
    <t>Заключено соглашение на реализацю мероприятия. Осуществлено приобретение щитов управления работой насосов артезианских скважин и материалов для ремонта водопроводной сети</t>
  </si>
  <si>
    <t>Заключено соглашение на реализацю мероприятия. Приобретен водогрейный котел КВр-1,16 на шахтной топке. Осуществлена замена водогрейного котла КВр-1,16 на шахтной топке в котельной по адресу: пгт. Подосиновец, ул. Советская, д.77а. Оборудование введено в эксплуатацию</t>
  </si>
  <si>
    <t>Заключено соглашение на реализацю мероприятия. Осуществлен капитальный ремонт сетей теплоснабжения по адресу: пгт. Подосиновец, ул. Советская, д. 14 до здания многоквартирного дома по адресу: пгт Подосиновец, ул. Советская, д. 17</t>
  </si>
  <si>
    <t>Заключено соглашение на реализацю мероприятия. Осуществлен капитальный ремонт теплосети от здания котельной по адресу: пгт. Подосиновец, ул. Советская, д. 77а до здания по адресу: пгт Подосиновец, ул. Советская, д. 75</t>
  </si>
  <si>
    <t>Заключено соглашение на реализацю мероприятия. Осуществлен ремонт водопроводных сетей пгт Демьяново</t>
  </si>
  <si>
    <t xml:space="preserve">Заключено соглашение на реализацю мероприятия. Осуществлен ремонт тепловой сети от ЦТП №4 до жилого дома ул. Энергетиков 5а пгт Демьяново </t>
  </si>
  <si>
    <t xml:space="preserve">Заключено соглашение на реализацю мероприятия. Осуществлен ремонт тепловых сетей от здания котельной по адресу: пгт Демьяново, ул. Нагорная, д.1 </t>
  </si>
  <si>
    <t xml:space="preserve">Заключено соглашение на реализацю мероприятия. Осуществлен ремонт тепловых сетей и сетей ГВС от ЦТП №4 до жилого дома №3, ул Энергетиков, пгт. Демьяново </t>
  </si>
  <si>
    <t xml:space="preserve">Заключено соглашение на реализацю мероприятия. Осуществлен  ремонт тепловых сетей от котельной №1 до жилого дома ул. Боровая - ул. Комсомольская, в пгт. Демьяново </t>
  </si>
  <si>
    <t>Заключено соглашение на реализацю мероприятия. Осуществлен ремонт тепловых сетей от котельной №1 до жилого дома ул. Комсомольская - ул. Свободы в пгт. Демьяново</t>
  </si>
  <si>
    <t>Заключено соглашение на реализацю мероприятия. Осуществлена замена канализационной сети по ул. Пролетарская д. 25 а в пгт Демьяново Подосиновского района</t>
  </si>
  <si>
    <t>Заключено соглашение на реализацю мероприятия. Осуществлен ремонт водопроводной сети по ул. Тестова пгт Пинюг</t>
  </si>
  <si>
    <t>Заключено соглашение на реализацю мероприятия. Осуществлен ремонт артезианской скважины, расположенной по адресу: ул. Октябрьская, соор.42г, пгт Свеча Свечинского района Кировской области.</t>
  </si>
  <si>
    <t>Заключено соглашение на реализацю мероприятия. Осуществлен частичный капитальный ремонт теплотрассы от центральной блочной газовой котельной находящейся по адресу: Кировская область, Сунский район, пгт. Суна</t>
  </si>
  <si>
    <t>Заключено соглашение на реализацю мероприятия. Приобретен водогрейный котел на котельную по адресу: с. Порез, ул. Ленина, д. 24 Унинского муниципального округа. Оборудование установлено введено в эксплуатацию</t>
  </si>
  <si>
    <t>Заключено соглашение на реализацю мероприятия. Приобретен водогрейный котел на котельную по адресу: с. Елгань ул. Центральная. д. 7а Унинского муниципального округа. Оборудование установлено введено в эксплуатацию</t>
  </si>
  <si>
    <t>Заключено соглашение на реализацю мероприятия. Приобретен водогрейный котел на котельную по адресу пгт Уни, ул. Колхозная, д. 10 Унинского муниципального округа. Оборудование установлено введено в эксплуатацию</t>
  </si>
  <si>
    <t>Заключено соглашение на реализацю мероприятия. Осуществлен ремонт котла в котельной  г. Сосновка, ул. Подгорная, 97. Объекты введены в эксплуатацию</t>
  </si>
  <si>
    <t>Заключено соглашение на реализацю мероприятия. Осуществлен капитальный ремонт  водопровода по адресу: г. Нолинск, ул. Федосеева</t>
  </si>
  <si>
    <t xml:space="preserve">Заключено соглашение на реализацю мероприятия. Осуществлен капитальный ремонт  водопровода по адресу:  п. Медведок, ул. Свободы </t>
  </si>
  <si>
    <t xml:space="preserve">Заключено соглашение на реализацю мероприятия. Осуществлен капитальный ремонт  водопровода в с. Юртик Нолинского района </t>
  </si>
  <si>
    <t>Заключено соглашение на реализацю мероприятия. Приобретен водогрейный котел  мощностью 1,5 Мвт на котельную № 11 пгт Юрья. Оборудование установлено введено в эксплуатацию</t>
  </si>
  <si>
    <t>Заключено соглашение на реализацю мероприятия. Приобретен водогрейный котел в котельную д. Подгорцы  Подгорцевского сельского поселения Юрьянского района. Оборудование установлено введено в эксплуатацию</t>
  </si>
  <si>
    <t>Заключено соглашение на реализацю мероприятия. Приобретена котельная в сл. Талица. Оборудоване установлено в сл. Талица и введено в эксплуатацию</t>
  </si>
  <si>
    <t>Заключено соглашение на реализацю мероприятия. Приобретена блочно-модульная котельная с оборудованием  д. Подгорцы, Подгорцевского сельского поселения Юрьянского района. Оборудоване установлено в сл. Талица и введено в эксплуатацию</t>
  </si>
  <si>
    <t>Заключено соглашение на реализацю мероприятия. Приобретены два водогрейных котла на котельную № 1 и котельную № 7 г. Яранск Яранского района. Оборудование установлено и введено в эксплуатацию</t>
  </si>
  <si>
    <t>Заключено соглашение на реализацю мероприятия. Выполнен капитальный ремонт канализации, расположенной на ул. Екатерининской от ул. Грина до ул.Энгельса города Слободского Кировской области</t>
  </si>
  <si>
    <t>Заключено соглашение на реализацю мероприятия. Осуществлено приобретение насосов марок: ЭЦВ 6-6,5-85 (ЛН) - 2 шт.; ЭЦВ 6-10-110 - 1 шт.; ЭЦВ 6-16-110 (ЛН) - 1 шт. для артезианских скважин</t>
  </si>
  <si>
    <t>Заключено соглашение на реализацю мероприятия. Осуществлен ремонт канализационной сети по ул. Гагарина от поворотного колодца на водозабор "Хлебозаводской" до канализационного колодца КК-96 в городе Вятские Поляны Кировской области</t>
  </si>
  <si>
    <t>Заключено соглашение на реализацю мероприятия. Выполнен частичный капитальный ремонт котельной № 6</t>
  </si>
  <si>
    <t>Перечислены иные межбюджетные трансферты муниципальным образованиям на обеспечение отопительного сезона 2022-2023 годов. Обеспечено бесперебойное оказание коммунальной услуги по отоплению потребителей, с дальнейшим перечислением теплоснабжающим организациям</t>
  </si>
  <si>
    <t>Выполнено</t>
  </si>
  <si>
    <t>Расмотрено 13494 письменных обращений, из них 9668 - от физических лиц и 3826 - от юридических лиц</t>
  </si>
  <si>
    <t>При рассмотрении поступивших обращений проведено 1522 внеплановых контрольных (надзорных) мероприятий, в том числе по исполнению предписаний.  Доля проверок лицензионного контроля, жилищного надзора, проведенных в установленные сроки, составила 100% в общем количестве проверок (выполнение 100%)</t>
  </si>
  <si>
    <t>Не выполнено</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</si>
  <si>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В  2023 году проверки в указанной сфере не проводились в связи с действием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t>
  </si>
  <si>
    <t>Заключены соглашения с муниципальными образлваниями о предоставлении субсидии местным бюджетам из областного</t>
  </si>
  <si>
    <t>Клёпов В.А.,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</si>
  <si>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 xml:space="preserve">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 </t>
  </si>
  <si>
    <t>Проведена экспертиза 112 программ по энергосбережению и повышению энергетической эффективности организаций, осуществляющих регулируемые виды деятельности</t>
  </si>
  <si>
    <t>В перечень ресурсоснабжающих, управляющих организаций, иных исполнителей коммунальных услуг, имеющих право на предоставление  из областного бюджета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включены 215 организаций. Проведены 2 конкурсных отбора на предоставление грантов в формие субсидий, отобраны 2 организации</t>
  </si>
  <si>
    <t>Заключено 226 соглашений министерством энергетики и жилищно-коммунального хозяйства Кировской области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</si>
  <si>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Сформировано 43 сводных реестра на перечисление субсидии на возмещение части недополученных доходов ресурсоснабжающим и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</si>
  <si>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Возмещены недополученные доходы 226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за июль-декабрь 2020, январь - декабрь 2021 года, январь-декабрь 2022 года, январь-ноябрь 2023</t>
  </si>
  <si>
    <t>Муниципальный контракт от 27.01.2023 №03402000033220165240001 заключен, для реализации мероприятия ведутся строительно-монтажные работы. В соответствии с дополнительным соглашением  к муниципальным контракту № 03402000033220165240001 заключенным 30.11.2023 администрацией Советского городского поселения Советского района Кировской области реализация мероприятия «Реконструкция системы водоснабжения Советского городского поселения Советского района» перенесена на 2024 год</t>
  </si>
  <si>
    <t>Муниципальный контракт от 07.11.2022 № 03402000033220124100001 заключен, для реализации мероприятия ведутся строительно-монтажные работы В соответствии с дополнительным соглашением  к муниципальным контракту № 03402000033220124100001 заключенным 26.12.2023 администрацией Омутнинского городского поселения Омутнинского района Кировской области реализация мероприятия «Модернизация системы водоснабжения "Центральная часть" Омутнинского городского поселения Омутнинского района» перенесена на 2024 год</t>
  </si>
  <si>
    <t xml:space="preserve">Завершена реконструкция станции второго подъема с устройством гидроизоляции и реконструкции стен, замена несправного, физически изношенного и морально устаревшего оборудования, устройством автоматики и систем защиты. Объект введен в эксплуатацию </t>
  </si>
  <si>
    <t xml:space="preserve">Завершена реконструкция водонапорной башни с заменой неисправного,физически изношенного и морально устаревшего оборудования, устройством автоматики, д. Брагичи. Объект введен в эксплуатацию </t>
  </si>
  <si>
    <t xml:space="preserve">Завершена реконструкция еконструкция скважин с заменой неисправного,физически изношенного и морально устаревшего оборудования, устройством автоматики и системы защиты. Объект введен в эксплуатацию </t>
  </si>
  <si>
    <t>Муниципальный контракт от 07.11.2022 №12579 заключен, 27.10.2023 завершена реконструкция системы водоснабжения города Котельнича</t>
  </si>
  <si>
    <t xml:space="preserve">Муниципальный контракт 13.03.2023 № 3402000033230017090001 заключен, для реализации мероприятия   ведутся  строительно-монтажных работы. Соглашением о предоставлении субсидии из федерального бюджета бюджету субъекта Российской Федерации от 22.12.2023 № 069-09-2024-043, заключенным между Министерством строительства и жилищно-коммунального хозяйства Российской Федерации 
и Правительством Кировской области  завершение реализации  мероприятия по строительству и реконструкции (модернизации) объекта питьевого водоснабжения начатого в 2023 году  в Малмыжском районе Кировской области и его финансирование перенесены на 2024 год
</t>
  </si>
  <si>
    <t>Муниципальный контракт от 13.02.023 № 0340200003323000325-01 на разработку проектной документации  в рамках федерального проекта «Чистая вода» по объекту "Модернизация системы водоснабжения Усть-Люгинского сельского поселения Вятскополянского района" заключен, проектная документация находится на государственной экспертизе</t>
  </si>
  <si>
    <t>Муниципальный контракт от 28.03.2023 №03402000033230013760001 на  разработку проектной документации  в рамках федерального проекта «Чистая вода» по объекту "Реконструкция системы водоснабжения Даровского городского поселения Даровского района" расторгнут</t>
  </si>
  <si>
    <t xml:space="preserve">Муниципальный контракт от  20.03.2023 №03402000033230012700001 на выполнение работ по разработке проектной документации в рамках федерального проекта «Чистая вода» по объекту "Реконструкция системы водоснабжения Ильинского сельского поселения Слободского района" заключен, проектная документация находится на госудасртвенной экспертизе
</t>
  </si>
  <si>
    <t>Муниципальный контракт от 18.07.2022 № 0340200003322007292 на выполнение работ по разработке проектной документации в рамках федерального проекта «Чистая Вода» по объекту «Реконструкция системы водоснабжения Опаринского муниципального округа» заключен, проектная докуменация находится на государственной экспертизе</t>
  </si>
  <si>
    <t>Заключено соглашение от 17.08.2023 № 9/ЧВ  о предоставлении субсидии местному бюджету из областного бюджета на строительство и реконструкцию (модернизацию) объектов питьевого водоснабжения. В соответствии с заключенным Соглашением о предоставлении субсидии из федерального бюджета бюджету субъекта Российской Федерации от 22.12.2023 № 069-09-2024-043, заключенным между Министерством строительства и жилищно-коммунального хозяйства Российской Федерации и Правительством Кировской области, а также заключенным муниципальным контрактом от 28.11.2023 № ЕИ.2023.2811 реализация мероприятия в поселке Ганино города Кирова запланирована на 2024 год</t>
  </si>
  <si>
    <t>Завершено строительство начального этапа системы водоснабжения в с. Среднеивкино, Верхошижимкого района. Объект введен в эксплуатацию 24.10.2023. Кассовый расход по мероприятию осуществлялся на основании фактически выполненных и принятых строительно-монтажных работы</t>
  </si>
  <si>
    <t>Клёпов В.А., начальник отдела энергетики  и энергоэффективности министерства  энергетики и жилищно-коммунального хозяйства Кировской области</t>
  </si>
  <si>
    <t xml:space="preserve"> Клёпов В.А.,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</si>
  <si>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Клёпов В.А.,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</si>
  <si>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Клёпов В.А.,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</si>
  <si>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Клёпов В.А.,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</si>
  <si>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Клёпов В.А., начальник отдела энергетики  и энергоэффективности министерства  энергетики и жилищно-коммунального хозяйства Кировской области, предприятия и организации области</t>
  </si>
  <si>
    <t>Клёпов В.А.,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</si>
  <si>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Клёпов В.А.начальник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</si>
  <si>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</si>
  <si>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 xml:space="preserve">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На территории Кировской области на 31.12.2023 реализуется 66  энегосервисных контрактов по модернизации уличного освещения, внутреннего освещения, по оптимизации потребления тепловой энергии.                                                                                                                                                                                                                                                  Увеличена доля зданий, эксплуатируемых государственными и муниципальными учреждениями, с классом энергетической эффективности не ниже D до 17,5%       </t>
  </si>
  <si>
    <t>Проведено 3 отбора проектов с дальнейшим финансированием энергоэффективных проектов, которые позволили обеспечить оптимизацию технологических процессов и снизить потребление энергетических ресурсов</t>
  </si>
  <si>
    <t xml:space="preserve">Обеспечена оптимизация технологических процессов и снижение потребления энергетических ресурсов.  Проведена модернизация оборудования, используемого для потребления энергетических ресурсов, в том числе по замене оборудования на оборудование с более высоким коэффициентом полезного действия. Произведена модернизация систем отопления в образовательных учреждениях Кировской области. На предприятиях Кировской области произведена замена оборудования на более энергоэффективное.  Проведена реконструкция тепловых и элекрических сетей, заменены светильники с лампами ДРЛ и лампами накаливания на светодиодные светильники. Проведена замена более 60 км трубопроводов в г. Кирове и  г. Кирово-Чепецке. Введены в эксплуатацию 2, а также реконструированы 2 блочно-модульные котельные с переводом их на природный газ.
                                                                                                              </t>
  </si>
  <si>
    <t>Проведено 28 конкурсов по отбору подрядных квалифицированных организаций</t>
  </si>
  <si>
    <t xml:space="preserve">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1445,02 тыс.кв.м. </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</si>
  <si>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2023 году проверки в указанной сфере не проводились в связи с действием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Вместе с тем, Служба осуществляла мероприятия по контролю в указанной сфере, при проведении которых не требуется взаимодействие органа государственного контроля (надзора) с юридическими лицами и индивидуальными предпринимателями, а именно осуществляла мониторинг и систематическое наблюдение за исполнением обязательных требований стандартов раскрытия информации организациями, осуществляющими регулируемую деятельность.  Контроль Службой осуществлялся постоянно, с учетом установленных сроков и в отношении всех контролируемых лиц, осуществляющих регулируемые виды деятельности, информация о которых подлежит раскрытию в соответствии с требованиями действующего законодательства</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</si>
  <si>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В   2023 году проверки в указанной сфере не проводились в связи с действием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Вместе с тем, Служба осуществляла мероприятия по контролю в указанной сфере, при проведении которых не требуется взаимодействие органа государственного контроля (надзора) с юридическими лицами и индивидуальными предпринимателями, а именно осуществляла мониторинг и систематическое наблюдение за исполнением обязательных требований стандартов раскрытия информации организациями, осуществляющими регулируемую деятельность.  Контроль Службой осуществлялся постоянно, с учетом установленных сроков и в отношении всех контролируемых лиц, осуществляющих регулируемые виды деятельности, информация о которых подлежит раскрытию в соответствии с требованиями действующего законодательства</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</si>
  <si>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В 2023 году проверки в указанной сфере не проводились в связи с действием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Вместе с тем, Служба осуществляла мероприятия по контролю в указанной сфере, при проведении которых не требуется взаимодействие органа государственного контроля (надзора) с юридическими лицами и индивидуальными предпринимателями, а именно осуществляла мониторинг и систематическое наблюдение за исполнением обязательных требований стандартов раскрытия информации организациями, осуществляющими регулируемую деятельность.  Контроль Службой осуществлялся постоянно, с учетом установленных сроков и в отношении всех контролируемых лиц, осуществляющих регулируемые виды деятельности, информация о которых подлежит раскрытию в соответствии с требованиями действующего законодательства</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</si>
  <si>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           В 2023 году проверки в указанной сфере не проводились в связи с действием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Вместе с тем, Служба осуществляла мероприятия по контролю в указанной сфере, при проведении которых не требуется взаимодействие органа государственного контроля (надзора) с юридическими лицами и индивидуальными предпринимателями, а именно осуществляла мониторинг и систематическое наблюдение за исполнением обязательных требований стандартов раскрытия информации организациями, осуществляющими регулируемую деятельность.  Контроль Службой осуществлялся постоянно, с учетом установленных сроков и в отношении всех контролируемых лиц, осуществляющих регулируемые виды деятельности, информация о которых подлежит раскрытию в соответствии с требованиями действующего законодательства</t>
  </si>
  <si>
    <t xml:space="preserve">Капитальный ремонт  участка водопроводной сети п. Белореченск 
</t>
  </si>
  <si>
    <t xml:space="preserve">Капитальный ремонт  водопровода за домами по ул. Азина, д.8, д.10, д.12 от ВК54 до ВК-21 п. Восточный                    </t>
  </si>
  <si>
    <t xml:space="preserve">Капитальный ремонт сетей водопровода по ул. Кирова пгт. Восточный Омутнинского района </t>
  </si>
  <si>
    <t xml:space="preserve">Климентовский В.А.,  министр энергетики и жилищно-коммунального хозяйства Кировской области
</t>
  </si>
  <si>
    <t>Итого: количество мероприятий, запланированных к реализации в отчетном году - 151. Количество выполненных в срок в отчетом году - 139.</t>
  </si>
  <si>
    <t>В соответствии с Соглашением о реализации мероприятий по модернизации действующих котельных, работающих на угле и мазуте, при их переводе на биотопливо (в том числе пеллеты) и проектирование, строительство новых котельных, работающих на биотопливе, с учетом приоритетности модернизации строительства этих котельных на территориях субъектов Российской Федерации, входящих в состав Дальневосточного и Северо-Западного федеральных округов, источником финансового обеспечения расходов, на реализацию которых являются специальные казначейские кредиты, на территории Кировской области от 24.10.2023 № 12-216/С, заключенным между Министерством строительства и жилищно-коммунального хозяйства Российской Федерации и Кировской областью дата завершения работ предусмотрена в 2024 году. При этом финансирование доведено в 2023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</si>
</sst>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3" x14ac:knownFonts="1">
    <font>
      <sz val="11"/>
      <color indexed="8"/>
      <name val="Calibri"/>
      <family val="2"/>
      <charset val="204"/>
    </font>
    <font>
      <sz val="10"/>
      <name val="Arial Cyr"/>
      <charset val="204"/>
    </font>
    <font>
      <sz val="13"/>
      <name val="Calibri"/>
      <family val="2"/>
      <charset val="204"/>
    </font>
    <font>
      <sz val="16"/>
      <name val="Calibri"/>
      <family val="2"/>
      <charset val="204"/>
    </font>
    <font>
      <sz val="11"/>
      <color indexed="8"/>
      <name val="Calibri"/>
      <family val="2"/>
      <charset val="204"/>
    </font>
    <font>
      <sz val="18"/>
      <name val="Calibri"/>
      <family val="2"/>
      <charset val="204"/>
    </font>
    <font>
      <sz val="18"/>
      <name val="Times New Roman"/>
      <family val="1"/>
      <charset val="204"/>
    </font>
    <font>
      <b/>
      <sz val="18"/>
      <name val="Times New Roman"/>
      <family val="1"/>
      <charset val="204"/>
    </font>
    <font>
      <b/>
      <sz val="16"/>
      <name val="Times New Roman"/>
      <family val="1"/>
      <charset val="204"/>
    </font>
    <font>
      <sz val="11"/>
      <name val="Calibri"/>
      <family val="2"/>
      <charset val="204"/>
    </font>
    <font>
      <sz val="20"/>
      <name val="Times New Roman"/>
      <family val="1"/>
      <charset val="204"/>
    </font>
    <font>
      <sz val="12"/>
      <name val="Calibri"/>
      <family val="2"/>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43" fontId="4" fillId="0" borderId="0" applyFont="0" applyFill="0" applyBorder="0" applyAlignment="0" applyProtection="0"/>
  </cellStyleXfs>
  <cellXfs count="206">
    <xf numFmtId="0" fontId="0" fillId="0" borderId="0" xfId="0"/>
    <xf numFmtId="0" fontId="2" fillId="2" borderId="0" xfId="0" applyFont="1" applyFill="1" applyAlignment="1">
      <alignment wrapText="1"/>
    </xf>
    <xf numFmtId="0" fontId="3" fillId="2" borderId="0" xfId="0" applyFont="1" applyFill="1" applyAlignment="1">
      <alignment wrapText="1"/>
    </xf>
    <xf numFmtId="0" fontId="3" fillId="2" borderId="1" xfId="0" applyFont="1" applyFill="1" applyBorder="1" applyAlignment="1">
      <alignment wrapText="1"/>
    </xf>
    <xf numFmtId="0" fontId="3" fillId="2" borderId="0" xfId="0" applyFont="1" applyFill="1"/>
    <xf numFmtId="0" fontId="2" fillId="2" borderId="0" xfId="0" applyFont="1" applyFill="1" applyAlignment="1">
      <alignment horizontal="left" wrapText="1"/>
    </xf>
    <xf numFmtId="0" fontId="3" fillId="2" borderId="1" xfId="0" applyFont="1" applyFill="1" applyBorder="1"/>
    <xf numFmtId="2" fontId="6" fillId="2" borderId="1" xfId="0" applyNumberFormat="1" applyFont="1" applyFill="1" applyBorder="1" applyAlignment="1">
      <alignment horizontal="center" vertical="top" wrapText="1"/>
    </xf>
    <xf numFmtId="2" fontId="6" fillId="2" borderId="1" xfId="0" applyNumberFormat="1" applyFont="1" applyFill="1" applyBorder="1" applyAlignment="1" applyProtection="1">
      <alignment horizontal="left" vertical="top" wrapText="1"/>
    </xf>
    <xf numFmtId="14" fontId="6" fillId="2" borderId="1" xfId="0" applyNumberFormat="1" applyFont="1" applyFill="1" applyBorder="1" applyAlignment="1">
      <alignment horizontal="left" vertical="top" wrapText="1"/>
    </xf>
    <xf numFmtId="4" fontId="6" fillId="2" borderId="1"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2" fontId="6" fillId="2" borderId="1" xfId="0" applyNumberFormat="1" applyFont="1" applyFill="1" applyBorder="1" applyAlignment="1" applyProtection="1">
      <alignment horizontal="center" vertical="top" wrapText="1"/>
      <protection locked="0"/>
    </xf>
    <xf numFmtId="0" fontId="3" fillId="2" borderId="3" xfId="0" applyFont="1" applyFill="1" applyBorder="1" applyAlignment="1">
      <alignment wrapText="1"/>
    </xf>
    <xf numFmtId="0" fontId="2" fillId="2" borderId="1" xfId="0" applyFont="1" applyFill="1" applyBorder="1" applyAlignment="1">
      <alignment wrapText="1"/>
    </xf>
    <xf numFmtId="0" fontId="6" fillId="2" borderId="1" xfId="0" applyFont="1" applyFill="1" applyBorder="1" applyAlignment="1" applyProtection="1">
      <alignment vertical="top" wrapText="1"/>
      <protection locked="0"/>
    </xf>
    <xf numFmtId="0" fontId="6" fillId="2" borderId="1" xfId="0" applyFont="1" applyFill="1" applyBorder="1" applyAlignment="1">
      <alignment vertical="top" wrapText="1"/>
    </xf>
    <xf numFmtId="4" fontId="6" fillId="2" borderId="1" xfId="0" applyNumberFormat="1" applyFont="1" applyFill="1" applyBorder="1" applyAlignment="1">
      <alignment horizontal="center" vertical="top"/>
    </xf>
    <xf numFmtId="14" fontId="6" fillId="2" borderId="6" xfId="1" applyNumberFormat="1" applyFont="1" applyFill="1" applyBorder="1" applyAlignment="1">
      <alignment horizontal="center" vertical="top" wrapText="1"/>
    </xf>
    <xf numFmtId="0" fontId="6" fillId="2" borderId="4" xfId="1" applyFont="1" applyFill="1" applyBorder="1" applyAlignment="1">
      <alignment vertical="top" wrapText="1"/>
    </xf>
    <xf numFmtId="4" fontId="6" fillId="2" borderId="4" xfId="1" applyNumberFormat="1" applyFont="1" applyFill="1" applyBorder="1" applyAlignment="1">
      <alignment horizontal="center" vertical="top" wrapText="1"/>
    </xf>
    <xf numFmtId="0" fontId="6" fillId="2" borderId="2" xfId="0" applyFont="1" applyFill="1" applyBorder="1" applyAlignment="1">
      <alignment vertical="top" wrapText="1"/>
    </xf>
    <xf numFmtId="0" fontId="6" fillId="2" borderId="1" xfId="0" applyFont="1" applyFill="1" applyBorder="1" applyAlignment="1">
      <alignment horizontal="left" vertical="top" wrapText="1"/>
    </xf>
    <xf numFmtId="0" fontId="6" fillId="2" borderId="2" xfId="0" applyFont="1" applyFill="1" applyBorder="1" applyAlignment="1" applyProtection="1">
      <alignment vertical="top" wrapText="1"/>
      <protection locked="0"/>
    </xf>
    <xf numFmtId="0" fontId="6" fillId="2" borderId="4" xfId="0" applyFont="1" applyFill="1" applyBorder="1" applyAlignment="1">
      <alignment vertical="top" wrapText="1"/>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10" xfId="0" applyFont="1" applyFill="1" applyBorder="1" applyAlignment="1" applyProtection="1">
      <alignment vertical="top" wrapText="1"/>
      <protection locked="0"/>
    </xf>
    <xf numFmtId="4" fontId="6" fillId="2" borderId="8" xfId="1" applyNumberFormat="1" applyFont="1" applyFill="1" applyBorder="1" applyAlignment="1">
      <alignment horizontal="center" vertical="top" wrapText="1"/>
    </xf>
    <xf numFmtId="2" fontId="6" fillId="2" borderId="9" xfId="0" applyNumberFormat="1" applyFont="1" applyFill="1" applyBorder="1" applyAlignment="1" applyProtection="1">
      <alignment horizontal="center" vertical="top" wrapText="1"/>
    </xf>
    <xf numFmtId="2" fontId="6" fillId="2" borderId="2" xfId="0" applyNumberFormat="1" applyFont="1" applyFill="1" applyBorder="1" applyAlignment="1" applyProtection="1">
      <alignment horizontal="center" vertical="top" wrapText="1"/>
      <protection locked="0"/>
    </xf>
    <xf numFmtId="2" fontId="6" fillId="2" borderId="4" xfId="0" applyNumberFormat="1" applyFont="1" applyFill="1" applyBorder="1" applyAlignment="1" applyProtection="1">
      <alignment horizontal="center" vertical="top" wrapText="1"/>
      <protection locked="0"/>
    </xf>
    <xf numFmtId="2" fontId="6" fillId="2" borderId="10" xfId="0" applyNumberFormat="1" applyFont="1" applyFill="1" applyBorder="1" applyAlignment="1" applyProtection="1">
      <alignment horizontal="center" vertical="top" wrapText="1"/>
    </xf>
    <xf numFmtId="2" fontId="6" fillId="2" borderId="5" xfId="0" applyNumberFormat="1" applyFont="1" applyFill="1" applyBorder="1" applyAlignment="1" applyProtection="1">
      <alignment horizontal="center" vertical="top" wrapText="1"/>
      <protection locked="0"/>
    </xf>
    <xf numFmtId="2" fontId="6" fillId="2" borderId="4" xfId="0" applyNumberFormat="1" applyFont="1" applyFill="1" applyBorder="1" applyAlignment="1">
      <alignment horizontal="center" vertical="top" wrapText="1"/>
    </xf>
    <xf numFmtId="2" fontId="6" fillId="2" borderId="5" xfId="1" applyNumberFormat="1" applyFont="1" applyFill="1" applyBorder="1" applyAlignment="1">
      <alignment vertical="top" wrapText="1"/>
    </xf>
    <xf numFmtId="2" fontId="6" fillId="2" borderId="4" xfId="1" applyNumberFormat="1" applyFont="1" applyFill="1" applyBorder="1" applyAlignment="1">
      <alignment vertical="top" wrapText="1"/>
    </xf>
    <xf numFmtId="0" fontId="6" fillId="2" borderId="4" xfId="0" applyFont="1" applyFill="1" applyBorder="1" applyAlignment="1" applyProtection="1">
      <alignment vertical="top" wrapText="1"/>
      <protection locked="0"/>
    </xf>
    <xf numFmtId="2" fontId="6" fillId="2" borderId="4" xfId="0" applyNumberFormat="1" applyFont="1" applyFill="1" applyBorder="1" applyAlignment="1" applyProtection="1">
      <alignment vertical="top" wrapText="1"/>
    </xf>
    <xf numFmtId="2" fontId="6" fillId="2" borderId="1" xfId="0" applyNumberFormat="1" applyFont="1" applyFill="1" applyBorder="1" applyAlignment="1" applyProtection="1">
      <alignment vertical="top" wrapText="1"/>
    </xf>
    <xf numFmtId="2" fontId="3" fillId="2" borderId="5" xfId="0" applyNumberFormat="1" applyFont="1" applyFill="1" applyBorder="1" applyAlignment="1">
      <alignment wrapText="1"/>
    </xf>
    <xf numFmtId="2" fontId="3" fillId="2" borderId="4" xfId="0" applyNumberFormat="1" applyFont="1" applyFill="1" applyBorder="1" applyAlignment="1">
      <alignment wrapText="1"/>
    </xf>
    <xf numFmtId="2" fontId="6" fillId="2" borderId="1" xfId="0" applyNumberFormat="1" applyFont="1" applyFill="1" applyBorder="1" applyAlignment="1">
      <alignment horizontal="left" vertical="top" wrapText="1"/>
    </xf>
    <xf numFmtId="2" fontId="6" fillId="2" borderId="1" xfId="0" applyNumberFormat="1" applyFont="1" applyFill="1" applyBorder="1" applyAlignment="1">
      <alignment vertical="top" wrapText="1"/>
    </xf>
    <xf numFmtId="0" fontId="6" fillId="2" borderId="5"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49" fontId="6" fillId="2" borderId="2" xfId="0" applyNumberFormat="1" applyFont="1" applyFill="1" applyBorder="1" applyAlignment="1" applyProtection="1">
      <alignment horizontal="center" vertical="top" wrapText="1"/>
      <protection locked="0"/>
    </xf>
    <xf numFmtId="49" fontId="6" fillId="2" borderId="5" xfId="0" applyNumberFormat="1" applyFont="1" applyFill="1" applyBorder="1" applyAlignment="1" applyProtection="1">
      <alignment horizontal="center" vertical="top" wrapText="1"/>
      <protection locked="0"/>
    </xf>
    <xf numFmtId="49" fontId="6" fillId="2" borderId="4" xfId="0" applyNumberFormat="1" applyFont="1" applyFill="1" applyBorder="1" applyAlignment="1" applyProtection="1">
      <alignment horizontal="center" vertical="top" wrapText="1"/>
      <protection locked="0"/>
    </xf>
    <xf numFmtId="0" fontId="6" fillId="2" borderId="4" xfId="0" applyFont="1" applyFill="1" applyBorder="1" applyAlignment="1">
      <alignment horizontal="left" vertical="top" wrapText="1"/>
    </xf>
    <xf numFmtId="0" fontId="6"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top" wrapText="1"/>
      <protection locked="0"/>
    </xf>
    <xf numFmtId="2" fontId="6" fillId="2" borderId="1" xfId="0" applyNumberFormat="1" applyFont="1" applyFill="1" applyBorder="1" applyAlignment="1" applyProtection="1">
      <alignment horizontal="center" vertical="top" wrapText="1"/>
    </xf>
    <xf numFmtId="2" fontId="6" fillId="2" borderId="2" xfId="0" applyNumberFormat="1" applyFont="1" applyFill="1" applyBorder="1" applyAlignment="1" applyProtection="1">
      <alignment horizontal="center" vertical="top" wrapText="1"/>
    </xf>
    <xf numFmtId="2" fontId="6" fillId="2" borderId="5" xfId="0" applyNumberFormat="1" applyFont="1" applyFill="1" applyBorder="1" applyAlignment="1" applyProtection="1">
      <alignment horizontal="center" vertical="top" wrapText="1"/>
    </xf>
    <xf numFmtId="2" fontId="6" fillId="2" borderId="4" xfId="0" applyNumberFormat="1" applyFont="1" applyFill="1" applyBorder="1" applyAlignment="1" applyProtection="1">
      <alignment horizontal="center" vertical="top" wrapText="1"/>
    </xf>
    <xf numFmtId="0" fontId="6" fillId="2" borderId="1" xfId="1" applyFont="1" applyFill="1" applyBorder="1" applyAlignment="1">
      <alignment horizontal="left" vertical="top" wrapText="1"/>
    </xf>
    <xf numFmtId="0" fontId="6" fillId="2" borderId="4" xfId="0" applyFont="1" applyFill="1" applyBorder="1" applyAlignment="1" applyProtection="1">
      <alignment horizontal="left" vertical="top" wrapText="1"/>
      <protection locked="0"/>
    </xf>
    <xf numFmtId="0" fontId="6" fillId="2" borderId="1" xfId="1" applyFont="1" applyFill="1" applyBorder="1" applyAlignment="1">
      <alignment vertical="top" wrapText="1"/>
    </xf>
    <xf numFmtId="14" fontId="6" fillId="2" borderId="1" xfId="1" applyNumberFormat="1" applyFont="1" applyFill="1" applyBorder="1" applyAlignment="1">
      <alignment horizontal="center" vertical="top" wrapText="1"/>
    </xf>
    <xf numFmtId="0" fontId="6" fillId="2" borderId="1" xfId="0" applyFont="1" applyFill="1" applyBorder="1" applyAlignment="1" applyProtection="1">
      <alignment horizontal="left" vertical="top" wrapText="1"/>
      <protection locked="0"/>
    </xf>
    <xf numFmtId="14" fontId="6" fillId="2" borderId="2" xfId="1" applyNumberFormat="1" applyFont="1" applyFill="1" applyBorder="1" applyAlignment="1">
      <alignment horizontal="center" vertical="top" wrapText="1"/>
    </xf>
    <xf numFmtId="14" fontId="6" fillId="2" borderId="5" xfId="1" applyNumberFormat="1" applyFont="1" applyFill="1" applyBorder="1" applyAlignment="1">
      <alignment horizontal="center" vertical="top" wrapText="1"/>
    </xf>
    <xf numFmtId="14" fontId="6" fillId="2" borderId="4" xfId="1" applyNumberFormat="1" applyFont="1" applyFill="1" applyBorder="1" applyAlignment="1">
      <alignment horizontal="center" vertical="top" wrapText="1"/>
    </xf>
    <xf numFmtId="2" fontId="6" fillId="2" borderId="1" xfId="1" applyNumberFormat="1" applyFont="1" applyFill="1" applyBorder="1" applyAlignment="1">
      <alignment horizontal="left" vertical="top" wrapText="1"/>
    </xf>
    <xf numFmtId="0" fontId="11" fillId="2" borderId="0" xfId="0" applyFont="1" applyFill="1" applyAlignment="1">
      <alignment wrapText="1"/>
    </xf>
    <xf numFmtId="0" fontId="6" fillId="2" borderId="0" xfId="0" applyFont="1" applyFill="1" applyBorder="1" applyAlignment="1" applyProtection="1">
      <alignment horizontal="left" vertical="center" wrapText="1"/>
      <protection locked="0"/>
    </xf>
    <xf numFmtId="0" fontId="5" fillId="2" borderId="0" xfId="0" applyFont="1" applyFill="1" applyAlignment="1">
      <alignment wrapText="1"/>
    </xf>
    <xf numFmtId="14" fontId="6" fillId="2" borderId="1" xfId="1" applyNumberFormat="1" applyFont="1" applyFill="1" applyBorder="1" applyAlignment="1">
      <alignment horizontal="left" vertical="top" wrapText="1"/>
    </xf>
    <xf numFmtId="0" fontId="6" fillId="2" borderId="2" xfId="1" applyFont="1" applyFill="1" applyBorder="1" applyAlignment="1">
      <alignment vertical="top" wrapText="1"/>
    </xf>
    <xf numFmtId="4" fontId="6" fillId="2" borderId="2" xfId="0" applyNumberFormat="1" applyFont="1" applyFill="1" applyBorder="1" applyAlignment="1">
      <alignment horizontal="center" vertical="top" wrapText="1"/>
    </xf>
    <xf numFmtId="4" fontId="6" fillId="2" borderId="7" xfId="1" applyNumberFormat="1"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shrinkToFit="1"/>
    </xf>
    <xf numFmtId="4" fontId="6" fillId="2" borderId="1" xfId="0" applyNumberFormat="1" applyFont="1" applyFill="1" applyBorder="1" applyAlignment="1">
      <alignment horizontal="center" vertical="top" wrapText="1" shrinkToFit="1"/>
    </xf>
    <xf numFmtId="0" fontId="6" fillId="2" borderId="1" xfId="0" applyFont="1" applyFill="1" applyBorder="1" applyAlignment="1">
      <alignment horizontal="justify" vertical="top"/>
    </xf>
    <xf numFmtId="2" fontId="6" fillId="2" borderId="2" xfId="0" applyNumberFormat="1" applyFont="1" applyFill="1" applyBorder="1" applyAlignment="1" applyProtection="1">
      <alignment vertical="top" wrapText="1"/>
      <protection locked="0"/>
    </xf>
    <xf numFmtId="2" fontId="6" fillId="2" borderId="1" xfId="0" applyNumberFormat="1" applyFont="1" applyFill="1" applyBorder="1" applyAlignment="1" applyProtection="1">
      <alignment horizontal="left" vertical="top" wrapText="1"/>
      <protection locked="0"/>
    </xf>
    <xf numFmtId="2" fontId="6" fillId="2" borderId="1" xfId="0" applyNumberFormat="1" applyFont="1" applyFill="1" applyBorder="1" applyAlignment="1" applyProtection="1">
      <alignment vertical="top" wrapText="1"/>
      <protection locked="0"/>
    </xf>
    <xf numFmtId="4" fontId="6" fillId="2" borderId="1" xfId="0" applyNumberFormat="1" applyFont="1" applyFill="1" applyBorder="1" applyAlignment="1" applyProtection="1">
      <alignment horizontal="center" vertical="top" wrapText="1"/>
      <protection locked="0"/>
    </xf>
    <xf numFmtId="14" fontId="6" fillId="2" borderId="1" xfId="0" applyNumberFormat="1" applyFont="1" applyFill="1" applyBorder="1" applyAlignment="1" applyProtection="1">
      <alignment horizontal="center" vertical="top" wrapText="1"/>
      <protection locked="0"/>
    </xf>
    <xf numFmtId="2" fontId="6" fillId="2" borderId="0" xfId="0" applyNumberFormat="1" applyFont="1" applyFill="1" applyBorder="1" applyAlignment="1" applyProtection="1">
      <alignment vertical="top" wrapText="1"/>
      <protection locked="0"/>
    </xf>
    <xf numFmtId="2" fontId="6" fillId="2" borderId="0"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lignment horizontal="left" vertical="top" wrapText="1"/>
    </xf>
    <xf numFmtId="2" fontId="10" fillId="2" borderId="1" xfId="0" applyNumberFormat="1" applyFont="1" applyFill="1" applyBorder="1" applyAlignment="1">
      <alignment horizontal="left" vertical="top" wrapText="1"/>
    </xf>
    <xf numFmtId="0" fontId="9" fillId="2" borderId="1" xfId="0" applyFont="1" applyFill="1" applyBorder="1" applyAlignment="1">
      <alignment vertical="top" wrapText="1"/>
    </xf>
    <xf numFmtId="0" fontId="6" fillId="2" borderId="0" xfId="0" applyFont="1" applyFill="1" applyBorder="1" applyAlignment="1" applyProtection="1">
      <alignment horizontal="left" vertical="top" wrapText="1"/>
      <protection locked="0"/>
    </xf>
    <xf numFmtId="0" fontId="6" fillId="2" borderId="2" xfId="1" applyFont="1" applyFill="1" applyBorder="1" applyAlignment="1">
      <alignment horizontal="left" vertical="top" wrapText="1"/>
    </xf>
    <xf numFmtId="0" fontId="6" fillId="2" borderId="4" xfId="1" applyFont="1" applyFill="1" applyBorder="1" applyAlignment="1">
      <alignment horizontal="left" vertical="top" wrapText="1"/>
    </xf>
    <xf numFmtId="2" fontId="6" fillId="2" borderId="1" xfId="0" applyNumberFormat="1" applyFont="1" applyFill="1" applyBorder="1" applyAlignment="1">
      <alignment horizontal="center" vertical="top" wrapText="1"/>
    </xf>
    <xf numFmtId="49" fontId="6" fillId="2" borderId="1" xfId="0" applyNumberFormat="1" applyFont="1" applyFill="1" applyBorder="1" applyAlignment="1" applyProtection="1">
      <alignment horizontal="center" vertical="top" wrapText="1"/>
      <protection locked="0"/>
    </xf>
    <xf numFmtId="0" fontId="6" fillId="2" borderId="1" xfId="1" applyFont="1" applyFill="1" applyBorder="1" applyAlignment="1">
      <alignment horizontal="left" vertical="top" wrapText="1"/>
    </xf>
    <xf numFmtId="0" fontId="6" fillId="2" borderId="1" xfId="1" applyFont="1" applyFill="1" applyBorder="1" applyAlignment="1">
      <alignment horizontal="center" vertical="top" wrapText="1"/>
    </xf>
    <xf numFmtId="2" fontId="6" fillId="2" borderId="1" xfId="1" applyNumberFormat="1" applyFont="1" applyFill="1" applyBorder="1" applyAlignment="1">
      <alignment horizontal="left" vertical="top" wrapText="1"/>
    </xf>
    <xf numFmtId="2" fontId="6" fillId="2" borderId="2" xfId="1" applyNumberFormat="1" applyFont="1" applyFill="1" applyBorder="1" applyAlignment="1">
      <alignment horizontal="center" vertical="top" wrapText="1"/>
    </xf>
    <xf numFmtId="2" fontId="6" fillId="2" borderId="5" xfId="1" applyNumberFormat="1" applyFont="1" applyFill="1" applyBorder="1" applyAlignment="1">
      <alignment horizontal="center" vertical="top" wrapText="1"/>
    </xf>
    <xf numFmtId="49" fontId="6" fillId="2" borderId="2" xfId="0" applyNumberFormat="1" applyFont="1" applyFill="1" applyBorder="1" applyAlignment="1" applyProtection="1">
      <alignment horizontal="center" vertical="top" wrapText="1"/>
      <protection locked="0"/>
    </xf>
    <xf numFmtId="49" fontId="6" fillId="2" borderId="5" xfId="0" applyNumberFormat="1" applyFont="1" applyFill="1" applyBorder="1" applyAlignment="1" applyProtection="1">
      <alignment horizontal="center" vertical="top" wrapText="1"/>
      <protection locked="0"/>
    </xf>
    <xf numFmtId="49" fontId="6" fillId="2" borderId="4" xfId="0" applyNumberFormat="1"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14" fontId="6" fillId="2" borderId="2" xfId="0" applyNumberFormat="1" applyFont="1" applyFill="1" applyBorder="1" applyAlignment="1" applyProtection="1">
      <alignment horizontal="center" vertical="top" wrapText="1"/>
      <protection locked="0"/>
    </xf>
    <xf numFmtId="14" fontId="6" fillId="2" borderId="5" xfId="0" applyNumberFormat="1" applyFont="1" applyFill="1" applyBorder="1" applyAlignment="1" applyProtection="1">
      <alignment horizontal="center" vertical="top" wrapText="1"/>
      <protection locked="0"/>
    </xf>
    <xf numFmtId="14" fontId="6" fillId="2" borderId="4" xfId="0" applyNumberFormat="1" applyFont="1" applyFill="1" applyBorder="1" applyAlignment="1" applyProtection="1">
      <alignment horizontal="center" vertical="top" wrapText="1"/>
      <protection locked="0"/>
    </xf>
    <xf numFmtId="14" fontId="6" fillId="2" borderId="1" xfId="0" applyNumberFormat="1" applyFont="1" applyFill="1" applyBorder="1" applyAlignment="1" applyProtection="1">
      <alignment horizontal="center" vertical="top" wrapText="1"/>
      <protection locked="0"/>
    </xf>
    <xf numFmtId="43" fontId="6" fillId="2" borderId="2" xfId="2" applyFont="1" applyFill="1" applyBorder="1" applyAlignment="1">
      <alignment horizontal="left" vertical="top" wrapText="1"/>
    </xf>
    <xf numFmtId="43" fontId="6" fillId="2" borderId="5" xfId="2" applyFont="1" applyFill="1" applyBorder="1" applyAlignment="1">
      <alignment horizontal="left" vertical="top" wrapText="1"/>
    </xf>
    <xf numFmtId="43" fontId="6" fillId="2" borderId="4" xfId="2" applyFont="1" applyFill="1" applyBorder="1" applyAlignment="1">
      <alignment horizontal="left" vertical="top" wrapText="1"/>
    </xf>
    <xf numFmtId="2" fontId="6" fillId="2" borderId="2"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2" fontId="6" fillId="2" borderId="4" xfId="1" applyNumberFormat="1" applyFont="1" applyFill="1" applyBorder="1" applyAlignment="1">
      <alignment horizontal="left" vertical="top" wrapText="1"/>
    </xf>
    <xf numFmtId="2" fontId="6" fillId="2" borderId="1" xfId="1" applyNumberFormat="1" applyFont="1" applyFill="1" applyBorder="1" applyAlignment="1">
      <alignment horizontal="center" vertical="top" wrapText="1"/>
    </xf>
    <xf numFmtId="0" fontId="6" fillId="2" borderId="5" xfId="1"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2" fontId="6" fillId="2"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center" wrapText="1"/>
      <protection locked="0"/>
    </xf>
    <xf numFmtId="14" fontId="6" fillId="2" borderId="2" xfId="1" applyNumberFormat="1" applyFont="1" applyFill="1" applyBorder="1" applyAlignment="1">
      <alignment horizontal="center" vertical="top" wrapText="1"/>
    </xf>
    <xf numFmtId="14" fontId="6" fillId="2" borderId="5" xfId="1" applyNumberFormat="1" applyFont="1" applyFill="1" applyBorder="1" applyAlignment="1">
      <alignment horizontal="center" vertical="top" wrapText="1"/>
    </xf>
    <xf numFmtId="14" fontId="6" fillId="2" borderId="4" xfId="1" applyNumberFormat="1" applyFont="1" applyFill="1" applyBorder="1" applyAlignment="1">
      <alignment horizontal="center" vertical="top" wrapText="1"/>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5" fillId="2" borderId="1" xfId="0" applyFont="1" applyFill="1" applyBorder="1" applyAlignment="1">
      <alignment horizontal="left" vertical="top" wrapText="1"/>
    </xf>
    <xf numFmtId="14" fontId="6" fillId="2" borderId="1" xfId="1" applyNumberFormat="1" applyFont="1" applyFill="1" applyBorder="1" applyAlignment="1">
      <alignment horizontal="center" vertical="top"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top" wrapText="1"/>
    </xf>
    <xf numFmtId="2" fontId="6" fillId="2" borderId="3" xfId="0" applyNumberFormat="1"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3" fillId="2" borderId="1" xfId="0" applyFont="1" applyFill="1" applyBorder="1" applyAlignment="1">
      <alignment horizontal="center" wrapText="1"/>
    </xf>
    <xf numFmtId="2" fontId="3" fillId="2" borderId="2" xfId="0" applyNumberFormat="1" applyFont="1" applyFill="1" applyBorder="1" applyAlignment="1">
      <alignment horizontal="center" wrapText="1"/>
    </xf>
    <xf numFmtId="2" fontId="3" fillId="2" borderId="5" xfId="0" applyNumberFormat="1" applyFont="1" applyFill="1" applyBorder="1" applyAlignment="1">
      <alignment horizontal="center" wrapText="1"/>
    </xf>
    <xf numFmtId="2" fontId="3" fillId="2" borderId="4" xfId="0" applyNumberFormat="1" applyFont="1" applyFill="1" applyBorder="1" applyAlignment="1">
      <alignment horizontal="center" wrapText="1"/>
    </xf>
    <xf numFmtId="2" fontId="6" fillId="2" borderId="2" xfId="0" applyNumberFormat="1" applyFont="1" applyFill="1" applyBorder="1" applyAlignment="1" applyProtection="1">
      <alignment horizontal="center" vertical="top" wrapText="1"/>
    </xf>
    <xf numFmtId="2" fontId="6" fillId="2" borderId="5" xfId="0" applyNumberFormat="1" applyFont="1" applyFill="1" applyBorder="1" applyAlignment="1" applyProtection="1">
      <alignment horizontal="center" vertical="top" wrapText="1"/>
    </xf>
    <xf numFmtId="2" fontId="6" fillId="2" borderId="4" xfId="0" applyNumberFormat="1" applyFont="1" applyFill="1" applyBorder="1" applyAlignment="1" applyProtection="1">
      <alignment horizontal="center" vertical="top" wrapText="1"/>
    </xf>
    <xf numFmtId="2" fontId="6" fillId="2" borderId="2" xfId="0" applyNumberFormat="1" applyFont="1" applyFill="1" applyBorder="1" applyAlignment="1" applyProtection="1">
      <alignment horizontal="left" vertical="top" wrapText="1"/>
    </xf>
    <xf numFmtId="2" fontId="6" fillId="2" borderId="5" xfId="0" applyNumberFormat="1" applyFont="1" applyFill="1" applyBorder="1" applyAlignment="1" applyProtection="1">
      <alignment horizontal="left" vertical="top" wrapText="1"/>
    </xf>
    <xf numFmtId="2" fontId="6" fillId="2" borderId="4" xfId="0" applyNumberFormat="1" applyFont="1" applyFill="1" applyBorder="1" applyAlignment="1" applyProtection="1">
      <alignment horizontal="left" vertical="top" wrapText="1"/>
    </xf>
    <xf numFmtId="0" fontId="7" fillId="2" borderId="0" xfId="0" applyFont="1" applyFill="1" applyBorder="1" applyAlignment="1" applyProtection="1">
      <alignment horizontal="center" vertical="top" wrapText="1"/>
      <protection locked="0"/>
    </xf>
    <xf numFmtId="2" fontId="6" fillId="2" borderId="2" xfId="0" applyNumberFormat="1" applyFont="1" applyFill="1" applyBorder="1" applyAlignment="1">
      <alignment horizontal="left" vertical="top" wrapText="1"/>
    </xf>
    <xf numFmtId="2" fontId="6" fillId="2" borderId="5" xfId="0" applyNumberFormat="1" applyFont="1" applyFill="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6" fillId="2" borderId="1" xfId="1" applyFont="1" applyFill="1" applyBorder="1" applyAlignment="1">
      <alignment vertical="top" wrapText="1"/>
    </xf>
    <xf numFmtId="0" fontId="5" fillId="2" borderId="1" xfId="0" applyFont="1" applyFill="1" applyBorder="1" applyAlignment="1">
      <alignmen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2" borderId="2" xfId="0" applyFont="1" applyFill="1" applyBorder="1" applyAlignment="1">
      <alignment horizontal="left" vertical="top" wrapText="1" shrinkToFi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2" borderId="2"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4" xfId="1" applyFont="1" applyFill="1" applyBorder="1" applyAlignment="1">
      <alignment horizontal="center" vertical="top" wrapText="1"/>
    </xf>
    <xf numFmtId="0" fontId="5" fillId="2" borderId="5" xfId="0" applyFont="1" applyFill="1" applyBorder="1" applyAlignment="1">
      <alignment horizontal="center" vertical="top" wrapText="1"/>
    </xf>
    <xf numFmtId="0" fontId="6" fillId="2" borderId="2" xfId="0" applyFont="1" applyFill="1" applyBorder="1" applyAlignment="1">
      <alignment horizontal="left" vertical="top"/>
    </xf>
    <xf numFmtId="0" fontId="6" fillId="2" borderId="5" xfId="0" applyFont="1" applyFill="1" applyBorder="1" applyAlignment="1">
      <alignment horizontal="left" vertical="top"/>
    </xf>
    <xf numFmtId="0" fontId="6" fillId="2" borderId="4" xfId="0" applyFont="1" applyFill="1" applyBorder="1" applyAlignment="1">
      <alignment horizontal="left" vertical="top"/>
    </xf>
    <xf numFmtId="0" fontId="5" fillId="2" borderId="1" xfId="0" applyFont="1" applyFill="1" applyBorder="1" applyAlignment="1">
      <alignment horizontal="center" vertical="top" wrapText="1"/>
    </xf>
    <xf numFmtId="0" fontId="6" fillId="2" borderId="1" xfId="0" applyFont="1" applyFill="1" applyBorder="1" applyAlignment="1">
      <alignment horizontal="left" vertical="top"/>
    </xf>
    <xf numFmtId="0" fontId="6" fillId="2" borderId="2" xfId="0" applyFont="1" applyFill="1" applyBorder="1" applyAlignment="1">
      <alignment vertical="top" wrapText="1"/>
    </xf>
    <xf numFmtId="0" fontId="6" fillId="2" borderId="5" xfId="0" applyFont="1" applyFill="1" applyBorder="1" applyAlignment="1">
      <alignment vertical="top" wrapText="1"/>
    </xf>
    <xf numFmtId="0" fontId="6" fillId="2" borderId="4" xfId="0" applyFont="1" applyFill="1" applyBorder="1" applyAlignment="1">
      <alignment vertical="top" wrapText="1"/>
    </xf>
    <xf numFmtId="0" fontId="6" fillId="2" borderId="2"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0" fontId="9" fillId="2" borderId="5" xfId="0" applyFont="1" applyFill="1" applyBorder="1" applyAlignment="1">
      <alignment horizontal="center" vertical="top" wrapText="1"/>
    </xf>
    <xf numFmtId="0" fontId="9" fillId="2" borderId="4" xfId="0" applyFont="1" applyFill="1" applyBorder="1" applyAlignment="1">
      <alignment horizontal="center" vertical="top" wrapText="1"/>
    </xf>
    <xf numFmtId="0" fontId="6" fillId="2" borderId="4" xfId="0" applyFont="1" applyFill="1" applyBorder="1" applyAlignment="1" applyProtection="1">
      <alignment horizontal="center" vertical="top" wrapText="1"/>
      <protection locked="0"/>
    </xf>
    <xf numFmtId="14" fontId="6" fillId="2" borderId="1" xfId="0" applyNumberFormat="1" applyFont="1" applyFill="1" applyBorder="1" applyAlignment="1">
      <alignment horizontal="center" vertical="top" wrapText="1"/>
    </xf>
    <xf numFmtId="2" fontId="6" fillId="2" borderId="2" xfId="0" applyNumberFormat="1" applyFont="1" applyFill="1" applyBorder="1" applyAlignment="1" applyProtection="1">
      <alignment horizontal="center" vertical="center" wrapText="1"/>
    </xf>
    <xf numFmtId="2" fontId="6" fillId="2" borderId="5" xfId="0" applyNumberFormat="1" applyFont="1" applyFill="1" applyBorder="1" applyAlignment="1" applyProtection="1">
      <alignment horizontal="center" vertical="center" wrapText="1"/>
    </xf>
    <xf numFmtId="2" fontId="6" fillId="2" borderId="4" xfId="0" applyNumberFormat="1" applyFont="1" applyFill="1" applyBorder="1" applyAlignment="1" applyProtection="1">
      <alignment horizontal="center" vertical="center" wrapText="1"/>
    </xf>
    <xf numFmtId="2" fontId="6" fillId="2" borderId="4" xfId="0" applyNumberFormat="1" applyFont="1" applyFill="1" applyBorder="1" applyAlignment="1">
      <alignment horizontal="left" vertical="top" wrapText="1"/>
    </xf>
    <xf numFmtId="2" fontId="6" fillId="2" borderId="1" xfId="0" applyNumberFormat="1" applyFont="1" applyFill="1" applyBorder="1" applyAlignment="1" applyProtection="1">
      <alignment horizontal="center" vertical="top" wrapText="1"/>
      <protection locked="0"/>
    </xf>
    <xf numFmtId="2" fontId="6" fillId="2" borderId="1" xfId="0" applyNumberFormat="1" applyFont="1" applyFill="1" applyBorder="1" applyAlignment="1" applyProtection="1">
      <alignment horizontal="left" vertical="top" wrapText="1"/>
      <protection locked="0"/>
    </xf>
    <xf numFmtId="2" fontId="6" fillId="2" borderId="1" xfId="0" applyNumberFormat="1" applyFont="1" applyFill="1" applyBorder="1" applyAlignment="1">
      <alignment horizontal="left" vertical="top" wrapText="1"/>
    </xf>
    <xf numFmtId="2" fontId="6" fillId="2" borderId="2" xfId="0" applyNumberFormat="1" applyFont="1" applyFill="1" applyBorder="1" applyAlignment="1">
      <alignment horizontal="center" vertical="top" wrapText="1"/>
    </xf>
    <xf numFmtId="2" fontId="6" fillId="2" borderId="5" xfId="0" applyNumberFormat="1" applyFont="1" applyFill="1" applyBorder="1" applyAlignment="1">
      <alignment horizontal="center" vertical="top" wrapText="1"/>
    </xf>
    <xf numFmtId="2" fontId="6" fillId="2" borderId="4" xfId="1" applyNumberFormat="1" applyFont="1" applyFill="1" applyBorder="1" applyAlignment="1">
      <alignment horizontal="center" vertical="top" wrapText="1"/>
    </xf>
    <xf numFmtId="2" fontId="6" fillId="2" borderId="4"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 xfId="0" applyFont="1" applyFill="1" applyBorder="1" applyAlignment="1">
      <alignment horizontal="center" vertical="top" wrapText="1"/>
    </xf>
    <xf numFmtId="2" fontId="6" fillId="2" borderId="2" xfId="0" applyNumberFormat="1" applyFont="1" applyFill="1" applyBorder="1" applyAlignment="1" applyProtection="1">
      <alignment horizontal="center" vertical="top" wrapText="1"/>
      <protection locked="0"/>
    </xf>
    <xf numFmtId="2" fontId="6" fillId="2" borderId="5" xfId="0" applyNumberFormat="1" applyFont="1" applyFill="1" applyBorder="1" applyAlignment="1" applyProtection="1">
      <alignment horizontal="center" vertical="top" wrapText="1"/>
      <protection locked="0"/>
    </xf>
    <xf numFmtId="2" fontId="6" fillId="2" borderId="4" xfId="0" applyNumberFormat="1" applyFont="1" applyFill="1" applyBorder="1" applyAlignment="1" applyProtection="1">
      <alignment horizontal="center" vertical="top" wrapText="1"/>
      <protection locked="0"/>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2" fontId="6" fillId="2" borderId="2" xfId="0" applyNumberFormat="1" applyFont="1" applyFill="1" applyBorder="1" applyAlignment="1" applyProtection="1">
      <alignment horizontal="left" vertical="top" wrapText="1"/>
      <protection locked="0"/>
    </xf>
    <xf numFmtId="2" fontId="6" fillId="2" borderId="5" xfId="0" applyNumberFormat="1" applyFont="1" applyFill="1" applyBorder="1" applyAlignment="1" applyProtection="1">
      <alignment horizontal="left" vertical="top" wrapText="1"/>
      <protection locked="0"/>
    </xf>
    <xf numFmtId="2" fontId="6" fillId="2" borderId="4" xfId="0" applyNumberFormat="1" applyFont="1" applyFill="1" applyBorder="1" applyAlignment="1" applyProtection="1">
      <alignment horizontal="left" vertical="top" wrapText="1"/>
      <protection locked="0"/>
    </xf>
    <xf numFmtId="0" fontId="2" fillId="2" borderId="1" xfId="0" applyFont="1" applyFill="1" applyBorder="1" applyAlignment="1">
      <alignment horizontal="center" wrapText="1"/>
    </xf>
    <xf numFmtId="49" fontId="6" fillId="2" borderId="2"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3</xdr:row>
      <xdr:rowOff>415637</xdr:rowOff>
    </xdr:from>
    <xdr:to>
      <xdr:col>11</xdr:col>
      <xdr:colOff>302895</xdr:colOff>
      <xdr:row>3</xdr:row>
      <xdr:rowOff>534998</xdr:rowOff>
    </xdr:to>
    <xdr:sp macro="" textlink="">
      <xdr:nvSpPr>
        <xdr:cNvPr id="2" name="TextBox 1"/>
        <xdr:cNvSpPr txBox="1"/>
      </xdr:nvSpPr>
      <xdr:spPr>
        <a:xfrm flipH="1">
          <a:off x="15506700" y="2768312"/>
          <a:ext cx="851344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02"/>
  <sheetViews>
    <sheetView tabSelected="1" view="pageBreakPreview" topLeftCell="A347" zoomScale="30" zoomScaleNormal="40" zoomScaleSheetLayoutView="30" workbookViewId="0">
      <selection activeCell="L362" sqref="L362:L366"/>
    </sheetView>
  </sheetViews>
  <sheetFormatPr defaultColWidth="9" defaultRowHeight="17.399999999999999" outlineLevelRow="1" x14ac:dyDescent="0.35"/>
  <cols>
    <col min="1" max="1" width="15.6640625" style="1" customWidth="1"/>
    <col min="2" max="2" width="94.6640625" style="1" customWidth="1"/>
    <col min="3" max="3" width="48" style="1" customWidth="1"/>
    <col min="4" max="4" width="28.6640625" style="1" customWidth="1"/>
    <col min="5" max="5" width="21.109375" style="1" customWidth="1"/>
    <col min="6" max="6" width="28.6640625" style="1" customWidth="1"/>
    <col min="7" max="7" width="21.109375" style="1" customWidth="1"/>
    <col min="8" max="11" width="33.6640625" style="1" customWidth="1"/>
    <col min="12" max="12" width="163.5546875" style="5" customWidth="1"/>
    <col min="13" max="13" width="21.44140625" style="1" customWidth="1"/>
    <col min="14" max="16384" width="9" style="1"/>
  </cols>
  <sheetData>
    <row r="1" spans="1:255" ht="87.75" customHeight="1" x14ac:dyDescent="0.35">
      <c r="A1" s="138" t="s">
        <v>350</v>
      </c>
      <c r="B1" s="138"/>
      <c r="C1" s="138"/>
      <c r="D1" s="138"/>
      <c r="E1" s="138"/>
      <c r="F1" s="138"/>
      <c r="G1" s="138"/>
      <c r="H1" s="138"/>
      <c r="I1" s="138"/>
      <c r="J1" s="138"/>
      <c r="K1" s="138"/>
      <c r="L1" s="138"/>
    </row>
    <row r="2" spans="1:255" s="4" customFormat="1" ht="18" customHeight="1" x14ac:dyDescent="0.4">
      <c r="A2" s="149"/>
      <c r="B2" s="149"/>
      <c r="C2" s="149"/>
      <c r="D2" s="149"/>
      <c r="E2" s="149"/>
      <c r="F2" s="149"/>
      <c r="G2" s="149"/>
      <c r="H2" s="149"/>
      <c r="I2" s="149"/>
      <c r="J2" s="149"/>
      <c r="K2" s="149"/>
      <c r="L2" s="149"/>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pans="1:255" s="4" customFormat="1" ht="33" customHeight="1" x14ac:dyDescent="0.4">
      <c r="A3" s="126" t="s">
        <v>0</v>
      </c>
      <c r="B3" s="126" t="s">
        <v>351</v>
      </c>
      <c r="C3" s="126" t="s">
        <v>1</v>
      </c>
      <c r="D3" s="127" t="s">
        <v>224</v>
      </c>
      <c r="E3" s="128"/>
      <c r="F3" s="127" t="s">
        <v>225</v>
      </c>
      <c r="G3" s="128"/>
      <c r="H3" s="126" t="s">
        <v>63</v>
      </c>
      <c r="I3" s="131" t="s">
        <v>489</v>
      </c>
      <c r="J3" s="131" t="s">
        <v>490</v>
      </c>
      <c r="K3" s="131" t="s">
        <v>226</v>
      </c>
      <c r="L3" s="126" t="s">
        <v>234</v>
      </c>
      <c r="M3" s="139" t="s">
        <v>235</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s="4" customFormat="1" ht="117.45" customHeight="1" x14ac:dyDescent="0.4">
      <c r="A4" s="126"/>
      <c r="B4" s="126"/>
      <c r="C4" s="126"/>
      <c r="D4" s="53" t="s">
        <v>2</v>
      </c>
      <c r="E4" s="53" t="s">
        <v>3</v>
      </c>
      <c r="F4" s="53" t="s">
        <v>2</v>
      </c>
      <c r="G4" s="53" t="s">
        <v>3</v>
      </c>
      <c r="H4" s="126"/>
      <c r="I4" s="132"/>
      <c r="J4" s="132"/>
      <c r="K4" s="132"/>
      <c r="L4" s="126"/>
      <c r="M4" s="139"/>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pans="1:255" s="4" customFormat="1" ht="27.6" customHeight="1" outlineLevel="1" x14ac:dyDescent="0.4">
      <c r="A5" s="136"/>
      <c r="B5" s="102" t="s">
        <v>4</v>
      </c>
      <c r="C5" s="102" t="s">
        <v>352</v>
      </c>
      <c r="D5" s="47"/>
      <c r="E5" s="47"/>
      <c r="F5" s="47"/>
      <c r="G5" s="47"/>
      <c r="H5" s="23" t="s">
        <v>5</v>
      </c>
      <c r="I5" s="56">
        <f>I7+I9+I10+I11</f>
        <v>5276443.1999999993</v>
      </c>
      <c r="J5" s="56">
        <f>J7+J9+J10+J11</f>
        <v>5259856.57</v>
      </c>
      <c r="K5" s="31">
        <f>J5/I5*100</f>
        <v>99.685647521042213</v>
      </c>
      <c r="L5" s="134"/>
      <c r="M5" s="140"/>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s="4" customFormat="1" ht="29.1" customHeight="1" outlineLevel="1" x14ac:dyDescent="0.4">
      <c r="A6" s="137"/>
      <c r="B6" s="103"/>
      <c r="C6" s="103"/>
      <c r="D6" s="48"/>
      <c r="E6" s="25"/>
      <c r="F6" s="48"/>
      <c r="G6" s="25"/>
      <c r="H6" s="26"/>
      <c r="I6" s="56"/>
      <c r="J6" s="30"/>
      <c r="K6" s="31"/>
      <c r="L6" s="135"/>
      <c r="M6" s="141"/>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s="4" customFormat="1" ht="21.45" customHeight="1" outlineLevel="1" x14ac:dyDescent="0.4">
      <c r="A7" s="137"/>
      <c r="B7" s="103"/>
      <c r="C7" s="103"/>
      <c r="D7" s="48"/>
      <c r="E7" s="25"/>
      <c r="F7" s="48"/>
      <c r="G7" s="25"/>
      <c r="H7" s="27" t="s">
        <v>6</v>
      </c>
      <c r="I7" s="57">
        <f>I13+I36</f>
        <v>456625.4</v>
      </c>
      <c r="J7" s="57">
        <f>J13+J36</f>
        <v>456612.95000000007</v>
      </c>
      <c r="K7" s="34">
        <f>J7/I7*100</f>
        <v>99.997273476245525</v>
      </c>
      <c r="L7" s="135"/>
      <c r="M7" s="141"/>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s="4" customFormat="1" ht="21.45" customHeight="1" outlineLevel="1" x14ac:dyDescent="0.4">
      <c r="A8" s="137"/>
      <c r="B8" s="103"/>
      <c r="C8" s="103"/>
      <c r="D8" s="48"/>
      <c r="E8" s="25"/>
      <c r="F8" s="48"/>
      <c r="G8" s="25"/>
      <c r="H8" s="26"/>
      <c r="I8" s="56"/>
      <c r="J8" s="30"/>
      <c r="K8" s="31"/>
      <c r="L8" s="135"/>
      <c r="M8" s="141"/>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s="4" customFormat="1" ht="46.2" customHeight="1" outlineLevel="1" x14ac:dyDescent="0.4">
      <c r="A9" s="137"/>
      <c r="B9" s="103"/>
      <c r="C9" s="103"/>
      <c r="D9" s="48"/>
      <c r="E9" s="25"/>
      <c r="F9" s="48"/>
      <c r="G9" s="25"/>
      <c r="H9" s="28" t="s">
        <v>7</v>
      </c>
      <c r="I9" s="58">
        <f>I14+I37+I453+I471</f>
        <v>3476296.86</v>
      </c>
      <c r="J9" s="33">
        <f>J14+J37+J453+J471</f>
        <v>2633456.3500000006</v>
      </c>
      <c r="K9" s="32">
        <f t="shared" ref="K9:K70" si="0">J9/I9*100</f>
        <v>75.754645131198629</v>
      </c>
      <c r="L9" s="135"/>
      <c r="M9" s="14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s="4" customFormat="1" ht="103.95" customHeight="1" outlineLevel="1" x14ac:dyDescent="0.4">
      <c r="A10" s="137"/>
      <c r="B10" s="103"/>
      <c r="C10" s="103"/>
      <c r="D10" s="48"/>
      <c r="E10" s="48"/>
      <c r="F10" s="48"/>
      <c r="G10" s="48"/>
      <c r="H10" s="15" t="s">
        <v>8</v>
      </c>
      <c r="I10" s="55">
        <f>I38+I15+I472</f>
        <v>18812.139999999992</v>
      </c>
      <c r="J10" s="55">
        <f>J38+J15+J472</f>
        <v>18208.8</v>
      </c>
      <c r="K10" s="35">
        <f t="shared" si="0"/>
        <v>96.79281570305136</v>
      </c>
      <c r="L10" s="133"/>
      <c r="M10" s="140"/>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s="4" customFormat="1" ht="66" customHeight="1" outlineLevel="1" x14ac:dyDescent="0.4">
      <c r="A11" s="137"/>
      <c r="B11" s="103"/>
      <c r="C11" s="103"/>
      <c r="D11" s="48"/>
      <c r="E11" s="48"/>
      <c r="F11" s="48"/>
      <c r="G11" s="48"/>
      <c r="H11" s="15" t="s">
        <v>74</v>
      </c>
      <c r="I11" s="55">
        <f>I39+I454</f>
        <v>1324708.7999999998</v>
      </c>
      <c r="J11" s="55">
        <f>J39+J454</f>
        <v>2151578.4700000002</v>
      </c>
      <c r="K11" s="7">
        <f t="shared" si="0"/>
        <v>162.4189761553634</v>
      </c>
      <c r="L11" s="133"/>
      <c r="M11" s="141"/>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s="4" customFormat="1" ht="41.7" customHeight="1" outlineLevel="1" x14ac:dyDescent="0.4">
      <c r="A12" s="99" t="s">
        <v>18</v>
      </c>
      <c r="B12" s="118" t="s">
        <v>64</v>
      </c>
      <c r="C12" s="118" t="s">
        <v>353</v>
      </c>
      <c r="D12" s="123">
        <v>44927</v>
      </c>
      <c r="E12" s="123">
        <v>45291</v>
      </c>
      <c r="F12" s="123">
        <v>44927</v>
      </c>
      <c r="G12" s="123">
        <v>45291</v>
      </c>
      <c r="H12" s="63" t="s">
        <v>5</v>
      </c>
      <c r="I12" s="7">
        <f>I14+I13+I15</f>
        <v>281452.78000000003</v>
      </c>
      <c r="J12" s="7">
        <f>J14+J13+J15</f>
        <v>266337.03000000003</v>
      </c>
      <c r="K12" s="7">
        <f t="shared" si="0"/>
        <v>94.629383301881049</v>
      </c>
      <c r="L12" s="133"/>
      <c r="M12" s="14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s="4" customFormat="1" ht="41.7" customHeight="1" outlineLevel="1" x14ac:dyDescent="0.4">
      <c r="A13" s="100"/>
      <c r="B13" s="119"/>
      <c r="C13" s="119"/>
      <c r="D13" s="124"/>
      <c r="E13" s="124"/>
      <c r="F13" s="124"/>
      <c r="G13" s="124"/>
      <c r="H13" s="63" t="s">
        <v>6</v>
      </c>
      <c r="I13" s="7">
        <f>I17</f>
        <v>2982.9</v>
      </c>
      <c r="J13" s="7">
        <f>J17</f>
        <v>2982.9</v>
      </c>
      <c r="K13" s="7">
        <f t="shared" si="0"/>
        <v>100</v>
      </c>
      <c r="L13" s="146"/>
      <c r="M13" s="140"/>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s="4" customFormat="1" ht="139.94999999999999" customHeight="1" outlineLevel="1" x14ac:dyDescent="0.4">
      <c r="A14" s="100"/>
      <c r="B14" s="119"/>
      <c r="C14" s="119"/>
      <c r="D14" s="124"/>
      <c r="E14" s="124"/>
      <c r="F14" s="124"/>
      <c r="G14" s="124"/>
      <c r="H14" s="15" t="s">
        <v>7</v>
      </c>
      <c r="I14" s="55">
        <f>I18+I19+I20+I21+I22+I24</f>
        <v>278398.44</v>
      </c>
      <c r="J14" s="55">
        <f>J18+J19+J20+J21+J22+J24</f>
        <v>263291.52000000002</v>
      </c>
      <c r="K14" s="7">
        <f t="shared" si="0"/>
        <v>94.573633386738805</v>
      </c>
      <c r="L14" s="147"/>
      <c r="M14" s="141"/>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s="4" customFormat="1" ht="63.6" customHeight="1" outlineLevel="1" x14ac:dyDescent="0.4">
      <c r="A15" s="101"/>
      <c r="B15" s="120"/>
      <c r="C15" s="120"/>
      <c r="D15" s="125"/>
      <c r="E15" s="125"/>
      <c r="F15" s="125"/>
      <c r="G15" s="125"/>
      <c r="H15" s="15" t="s">
        <v>8</v>
      </c>
      <c r="I15" s="55">
        <f>I25</f>
        <v>71.44</v>
      </c>
      <c r="J15" s="55">
        <f>J25</f>
        <v>62.61</v>
      </c>
      <c r="K15" s="7">
        <f t="shared" si="0"/>
        <v>87.639977603583432</v>
      </c>
      <c r="L15" s="148"/>
      <c r="M15" s="14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s="4" customFormat="1" ht="150.15" customHeight="1" outlineLevel="1" x14ac:dyDescent="0.4">
      <c r="A16" s="99" t="s">
        <v>21</v>
      </c>
      <c r="B16" s="102" t="s">
        <v>198</v>
      </c>
      <c r="C16" s="118" t="s">
        <v>354</v>
      </c>
      <c r="D16" s="123">
        <v>44927</v>
      </c>
      <c r="E16" s="123">
        <v>45291</v>
      </c>
      <c r="F16" s="123">
        <v>44927</v>
      </c>
      <c r="G16" s="123">
        <v>45291</v>
      </c>
      <c r="H16" s="15" t="s">
        <v>5</v>
      </c>
      <c r="I16" s="55">
        <f>I17+I18</f>
        <v>64249.8</v>
      </c>
      <c r="J16" s="55">
        <f>J17+J18</f>
        <v>63974.200000000004</v>
      </c>
      <c r="K16" s="7">
        <f t="shared" si="0"/>
        <v>99.571049248402332</v>
      </c>
      <c r="L16" s="146" t="s">
        <v>196</v>
      </c>
      <c r="M16" s="146" t="s">
        <v>574</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s="4" customFormat="1" ht="45.6" customHeight="1" outlineLevel="1" x14ac:dyDescent="0.4">
      <c r="A17" s="100"/>
      <c r="B17" s="103"/>
      <c r="C17" s="119"/>
      <c r="D17" s="124"/>
      <c r="E17" s="124"/>
      <c r="F17" s="124"/>
      <c r="G17" s="124"/>
      <c r="H17" s="63" t="s">
        <v>6</v>
      </c>
      <c r="I17" s="55">
        <v>2982.9</v>
      </c>
      <c r="J17" s="55">
        <v>2982.9</v>
      </c>
      <c r="K17" s="7">
        <f t="shared" ref="K17" si="1">J17/I17*100</f>
        <v>100</v>
      </c>
      <c r="L17" s="147"/>
      <c r="M17" s="14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s="4" customFormat="1" ht="45.6" customHeight="1" outlineLevel="1" x14ac:dyDescent="0.4">
      <c r="A18" s="50"/>
      <c r="B18" s="103"/>
      <c r="C18" s="119"/>
      <c r="D18" s="124"/>
      <c r="E18" s="124"/>
      <c r="F18" s="124"/>
      <c r="G18" s="124"/>
      <c r="H18" s="15" t="s">
        <v>7</v>
      </c>
      <c r="I18" s="55">
        <v>61266.9</v>
      </c>
      <c r="J18" s="55">
        <v>60991.3</v>
      </c>
      <c r="K18" s="7">
        <f t="shared" ref="K18" si="2">J18/I18*100</f>
        <v>99.550164934083497</v>
      </c>
      <c r="L18" s="147"/>
      <c r="M18" s="147"/>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s="4" customFormat="1" ht="211.95" customHeight="1" outlineLevel="1" x14ac:dyDescent="0.4">
      <c r="A19" s="54" t="s">
        <v>22</v>
      </c>
      <c r="B19" s="63" t="s">
        <v>15</v>
      </c>
      <c r="C19" s="22" t="s">
        <v>355</v>
      </c>
      <c r="D19" s="62">
        <v>44927</v>
      </c>
      <c r="E19" s="62">
        <v>45291</v>
      </c>
      <c r="F19" s="62">
        <v>44927</v>
      </c>
      <c r="G19" s="62">
        <v>45291</v>
      </c>
      <c r="H19" s="63" t="s">
        <v>7</v>
      </c>
      <c r="I19" s="55">
        <v>23172.799999999999</v>
      </c>
      <c r="J19" s="55">
        <v>23172.799999999999</v>
      </c>
      <c r="K19" s="55">
        <f t="shared" si="0"/>
        <v>100</v>
      </c>
      <c r="L19" s="8" t="s">
        <v>221</v>
      </c>
      <c r="M19" s="40" t="s">
        <v>574</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s="4" customFormat="1" ht="296.39999999999998" outlineLevel="1" x14ac:dyDescent="0.4">
      <c r="A20" s="54" t="s">
        <v>23</v>
      </c>
      <c r="B20" s="16" t="s">
        <v>218</v>
      </c>
      <c r="C20" s="22" t="s">
        <v>356</v>
      </c>
      <c r="D20" s="62">
        <v>44927</v>
      </c>
      <c r="E20" s="62">
        <v>45291</v>
      </c>
      <c r="F20" s="62">
        <v>44927</v>
      </c>
      <c r="G20" s="62">
        <v>45291</v>
      </c>
      <c r="H20" s="63" t="s">
        <v>7</v>
      </c>
      <c r="I20" s="55">
        <v>9388.7000000000007</v>
      </c>
      <c r="J20" s="55">
        <v>9363.74</v>
      </c>
      <c r="K20" s="55">
        <f t="shared" ref="K20:K31" si="3">J20/I20*100</f>
        <v>99.734148497662076</v>
      </c>
      <c r="L20" s="8" t="s">
        <v>219</v>
      </c>
      <c r="M20" s="40" t="s">
        <v>574</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s="4" customFormat="1" ht="166.35" customHeight="1" outlineLevel="1" x14ac:dyDescent="0.4">
      <c r="A21" s="54" t="s">
        <v>166</v>
      </c>
      <c r="B21" s="63" t="s">
        <v>81</v>
      </c>
      <c r="C21" s="22" t="s">
        <v>357</v>
      </c>
      <c r="D21" s="9">
        <v>44927</v>
      </c>
      <c r="E21" s="9">
        <v>45291</v>
      </c>
      <c r="F21" s="9">
        <v>44927</v>
      </c>
      <c r="G21" s="9">
        <v>45291</v>
      </c>
      <c r="H21" s="63" t="s">
        <v>7</v>
      </c>
      <c r="I21" s="55">
        <v>34.799999999999997</v>
      </c>
      <c r="J21" s="55">
        <v>34.74</v>
      </c>
      <c r="K21" s="55">
        <f t="shared" si="3"/>
        <v>99.827586206896569</v>
      </c>
      <c r="L21" s="8" t="s">
        <v>197</v>
      </c>
      <c r="M21" s="39" t="s">
        <v>574</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s="4" customFormat="1" ht="141" customHeight="1" outlineLevel="1" x14ac:dyDescent="0.4">
      <c r="A22" s="54" t="s">
        <v>210</v>
      </c>
      <c r="B22" s="63" t="s">
        <v>220</v>
      </c>
      <c r="C22" s="59" t="s">
        <v>358</v>
      </c>
      <c r="D22" s="9">
        <v>45170</v>
      </c>
      <c r="E22" s="9">
        <v>45291</v>
      </c>
      <c r="F22" s="9">
        <v>45170</v>
      </c>
      <c r="G22" s="9">
        <v>45291</v>
      </c>
      <c r="H22" s="63" t="s">
        <v>7</v>
      </c>
      <c r="I22" s="55">
        <v>178336.5</v>
      </c>
      <c r="J22" s="55">
        <v>163530.20000000001</v>
      </c>
      <c r="K22" s="55">
        <f t="shared" si="3"/>
        <v>91.697549295853634</v>
      </c>
      <c r="L22" s="63" t="s">
        <v>222</v>
      </c>
      <c r="M22" s="39" t="s">
        <v>574</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s="4" customFormat="1" ht="44.4" customHeight="1" outlineLevel="1" x14ac:dyDescent="0.4">
      <c r="A23" s="93" t="s">
        <v>237</v>
      </c>
      <c r="B23" s="94" t="s">
        <v>349</v>
      </c>
      <c r="C23" s="94" t="s">
        <v>195</v>
      </c>
      <c r="D23" s="123">
        <v>44927</v>
      </c>
      <c r="E23" s="130">
        <v>45291</v>
      </c>
      <c r="F23" s="123">
        <v>44927</v>
      </c>
      <c r="G23" s="130">
        <v>45291</v>
      </c>
      <c r="H23" s="61" t="s">
        <v>5</v>
      </c>
      <c r="I23" s="10">
        <f>I24+I25</f>
        <v>6270.18</v>
      </c>
      <c r="J23" s="10">
        <f>J24+J25</f>
        <v>6261.35</v>
      </c>
      <c r="K23" s="55">
        <f t="shared" si="3"/>
        <v>99.859174696739174</v>
      </c>
      <c r="L23" s="102" t="s">
        <v>238</v>
      </c>
      <c r="M23" s="14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s="4" customFormat="1" ht="72" customHeight="1" outlineLevel="1" x14ac:dyDescent="0.4">
      <c r="A24" s="93"/>
      <c r="B24" s="94"/>
      <c r="C24" s="129"/>
      <c r="D24" s="124"/>
      <c r="E24" s="130"/>
      <c r="F24" s="124"/>
      <c r="G24" s="130"/>
      <c r="H24" s="61" t="s">
        <v>7</v>
      </c>
      <c r="I24" s="10">
        <f>I27+I30+I33</f>
        <v>6198.7400000000007</v>
      </c>
      <c r="J24" s="10">
        <f>J27+J30+J33</f>
        <v>6198.7400000000007</v>
      </c>
      <c r="K24" s="55">
        <f t="shared" si="3"/>
        <v>100</v>
      </c>
      <c r="L24" s="103"/>
      <c r="M24" s="14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s="4" customFormat="1" ht="70.95" customHeight="1" outlineLevel="1" x14ac:dyDescent="0.4">
      <c r="A25" s="93"/>
      <c r="B25" s="94"/>
      <c r="C25" s="129"/>
      <c r="D25" s="125"/>
      <c r="E25" s="130"/>
      <c r="F25" s="125"/>
      <c r="G25" s="130"/>
      <c r="H25" s="61" t="s">
        <v>8</v>
      </c>
      <c r="I25" s="10">
        <f>I28+I31+I34</f>
        <v>71.44</v>
      </c>
      <c r="J25" s="10">
        <f>J28+J31+J34</f>
        <v>62.61</v>
      </c>
      <c r="K25" s="55">
        <f t="shared" si="3"/>
        <v>87.639977603583432</v>
      </c>
      <c r="L25" s="104"/>
      <c r="M25" s="145"/>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s="4" customFormat="1" ht="41.4" customHeight="1" outlineLevel="1" x14ac:dyDescent="0.4">
      <c r="A26" s="99" t="s">
        <v>243</v>
      </c>
      <c r="B26" s="90" t="s">
        <v>244</v>
      </c>
      <c r="C26" s="90" t="s">
        <v>359</v>
      </c>
      <c r="D26" s="123">
        <v>45106</v>
      </c>
      <c r="E26" s="123">
        <v>45291</v>
      </c>
      <c r="F26" s="123">
        <v>45106</v>
      </c>
      <c r="G26" s="123">
        <v>45291</v>
      </c>
      <c r="H26" s="61" t="s">
        <v>5</v>
      </c>
      <c r="I26" s="10">
        <f>I27+I28</f>
        <v>5108.34</v>
      </c>
      <c r="J26" s="10">
        <f>J27+J28</f>
        <v>5108.34</v>
      </c>
      <c r="K26" s="55">
        <f t="shared" si="3"/>
        <v>100</v>
      </c>
      <c r="L26" s="94" t="s">
        <v>249</v>
      </c>
      <c r="M26" s="94" t="s">
        <v>574</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4" customFormat="1" ht="55.35" customHeight="1" outlineLevel="1" x14ac:dyDescent="0.4">
      <c r="A27" s="100"/>
      <c r="B27" s="117"/>
      <c r="C27" s="117"/>
      <c r="D27" s="124"/>
      <c r="E27" s="124"/>
      <c r="F27" s="124"/>
      <c r="G27" s="124"/>
      <c r="H27" s="61" t="s">
        <v>7</v>
      </c>
      <c r="I27" s="10">
        <v>5057.26</v>
      </c>
      <c r="J27" s="10">
        <v>5057.26</v>
      </c>
      <c r="K27" s="55">
        <f t="shared" si="3"/>
        <v>100</v>
      </c>
      <c r="L27" s="94"/>
      <c r="M27" s="94"/>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4" customFormat="1" ht="103.2" customHeight="1" outlineLevel="1" x14ac:dyDescent="0.4">
      <c r="A28" s="101"/>
      <c r="B28" s="91"/>
      <c r="C28" s="91"/>
      <c r="D28" s="125"/>
      <c r="E28" s="125"/>
      <c r="F28" s="125"/>
      <c r="G28" s="125"/>
      <c r="H28" s="61" t="s">
        <v>8</v>
      </c>
      <c r="I28" s="10">
        <v>51.08</v>
      </c>
      <c r="J28" s="10">
        <v>51.08</v>
      </c>
      <c r="K28" s="55">
        <f t="shared" si="3"/>
        <v>100</v>
      </c>
      <c r="L28" s="94"/>
      <c r="M28" s="94"/>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4" customFormat="1" ht="38.4" customHeight="1" outlineLevel="1" x14ac:dyDescent="0.4">
      <c r="A29" s="99" t="s">
        <v>245</v>
      </c>
      <c r="B29" s="90" t="s">
        <v>246</v>
      </c>
      <c r="C29" s="90" t="s">
        <v>359</v>
      </c>
      <c r="D29" s="123">
        <v>45106</v>
      </c>
      <c r="E29" s="123">
        <v>45291</v>
      </c>
      <c r="F29" s="123">
        <v>45106</v>
      </c>
      <c r="G29" s="123">
        <v>45291</v>
      </c>
      <c r="H29" s="61" t="s">
        <v>5</v>
      </c>
      <c r="I29" s="10">
        <f>I30+I31</f>
        <v>539.94999999999993</v>
      </c>
      <c r="J29" s="10">
        <f>J30+J31</f>
        <v>539.94999999999993</v>
      </c>
      <c r="K29" s="55">
        <f t="shared" si="3"/>
        <v>100</v>
      </c>
      <c r="L29" s="94" t="s">
        <v>250</v>
      </c>
      <c r="M29" s="94" t="s">
        <v>574</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4" customFormat="1" ht="42.15" customHeight="1" outlineLevel="1" x14ac:dyDescent="0.4">
      <c r="A30" s="100"/>
      <c r="B30" s="117"/>
      <c r="C30" s="117"/>
      <c r="D30" s="124"/>
      <c r="E30" s="124"/>
      <c r="F30" s="124"/>
      <c r="G30" s="124"/>
      <c r="H30" s="61" t="s">
        <v>7</v>
      </c>
      <c r="I30" s="10">
        <v>534.54999999999995</v>
      </c>
      <c r="J30" s="10">
        <v>534.54999999999995</v>
      </c>
      <c r="K30" s="55">
        <f t="shared" si="3"/>
        <v>100</v>
      </c>
      <c r="L30" s="94"/>
      <c r="M30" s="94"/>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4" customFormat="1" ht="152.1" customHeight="1" outlineLevel="1" x14ac:dyDescent="0.4">
      <c r="A31" s="101"/>
      <c r="B31" s="91"/>
      <c r="C31" s="91"/>
      <c r="D31" s="125"/>
      <c r="E31" s="125"/>
      <c r="F31" s="125"/>
      <c r="G31" s="125"/>
      <c r="H31" s="61" t="s">
        <v>8</v>
      </c>
      <c r="I31" s="10">
        <v>5.4</v>
      </c>
      <c r="J31" s="10">
        <v>5.4</v>
      </c>
      <c r="K31" s="55">
        <f t="shared" si="3"/>
        <v>100</v>
      </c>
      <c r="L31" s="94"/>
      <c r="M31" s="9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4" customFormat="1" ht="40.35" customHeight="1" outlineLevel="1" x14ac:dyDescent="0.4">
      <c r="A32" s="99" t="s">
        <v>247</v>
      </c>
      <c r="B32" s="90" t="s">
        <v>248</v>
      </c>
      <c r="C32" s="90" t="s">
        <v>360</v>
      </c>
      <c r="D32" s="123">
        <v>45106</v>
      </c>
      <c r="E32" s="123">
        <v>45291</v>
      </c>
      <c r="F32" s="123">
        <v>45106</v>
      </c>
      <c r="G32" s="123">
        <v>45291</v>
      </c>
      <c r="H32" s="61" t="s">
        <v>5</v>
      </c>
      <c r="I32" s="10">
        <f>I33+I34</f>
        <v>621.89</v>
      </c>
      <c r="J32" s="10">
        <f>J33+J34</f>
        <v>613.05999999999995</v>
      </c>
      <c r="K32" s="12">
        <f t="shared" si="0"/>
        <v>98.580134750518582</v>
      </c>
      <c r="L32" s="146" t="s">
        <v>572</v>
      </c>
      <c r="M32" s="94" t="s">
        <v>574</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4" customFormat="1" ht="44.4" customHeight="1" outlineLevel="1" x14ac:dyDescent="0.4">
      <c r="A33" s="100"/>
      <c r="B33" s="117"/>
      <c r="C33" s="117"/>
      <c r="D33" s="124"/>
      <c r="E33" s="124"/>
      <c r="F33" s="124"/>
      <c r="G33" s="124"/>
      <c r="H33" s="61" t="s">
        <v>7</v>
      </c>
      <c r="I33" s="10">
        <v>606.92999999999995</v>
      </c>
      <c r="J33" s="10">
        <v>606.92999999999995</v>
      </c>
      <c r="K33" s="12">
        <f t="shared" si="0"/>
        <v>100</v>
      </c>
      <c r="L33" s="147"/>
      <c r="M33" s="94"/>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4" customFormat="1" ht="165" customHeight="1" outlineLevel="1" x14ac:dyDescent="0.4">
      <c r="A34" s="101"/>
      <c r="B34" s="91"/>
      <c r="C34" s="91"/>
      <c r="D34" s="125"/>
      <c r="E34" s="125"/>
      <c r="F34" s="125"/>
      <c r="G34" s="125"/>
      <c r="H34" s="61" t="s">
        <v>8</v>
      </c>
      <c r="I34" s="10">
        <v>14.96</v>
      </c>
      <c r="J34" s="10">
        <v>6.13</v>
      </c>
      <c r="K34" s="12">
        <f t="shared" si="0"/>
        <v>40.975935828877006</v>
      </c>
      <c r="L34" s="148"/>
      <c r="M34" s="94"/>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4" customFormat="1" ht="22.8" outlineLevel="1" x14ac:dyDescent="0.4">
      <c r="A35" s="152">
        <v>2</v>
      </c>
      <c r="B35" s="105" t="s">
        <v>17</v>
      </c>
      <c r="C35" s="105" t="s">
        <v>192</v>
      </c>
      <c r="D35" s="130"/>
      <c r="E35" s="130"/>
      <c r="F35" s="130"/>
      <c r="G35" s="130"/>
      <c r="H35" s="15" t="s">
        <v>5</v>
      </c>
      <c r="I35" s="55">
        <f>SUM(I36:I39)</f>
        <v>4707530.59</v>
      </c>
      <c r="J35" s="55">
        <f>SUM(J36:J39)</f>
        <v>4747907.71</v>
      </c>
      <c r="K35" s="12">
        <f t="shared" si="0"/>
        <v>100.85771338556506</v>
      </c>
      <c r="L35" s="179"/>
      <c r="M35" s="140"/>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4" customFormat="1" ht="54" customHeight="1" outlineLevel="1" x14ac:dyDescent="0.4">
      <c r="A36" s="152"/>
      <c r="B36" s="105"/>
      <c r="C36" s="105"/>
      <c r="D36" s="130"/>
      <c r="E36" s="130"/>
      <c r="F36" s="130"/>
      <c r="G36" s="130"/>
      <c r="H36" s="15" t="s">
        <v>6</v>
      </c>
      <c r="I36" s="55">
        <f>I41+I363</f>
        <v>453642.5</v>
      </c>
      <c r="J36" s="55">
        <f>J41+J363</f>
        <v>453630.05000000005</v>
      </c>
      <c r="K36" s="55">
        <f t="shared" si="0"/>
        <v>99.997255548146398</v>
      </c>
      <c r="L36" s="180"/>
      <c r="M36" s="141"/>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s="4" customFormat="1" ht="54" customHeight="1" outlineLevel="1" x14ac:dyDescent="0.4">
      <c r="A37" s="152"/>
      <c r="B37" s="105"/>
      <c r="C37" s="105"/>
      <c r="D37" s="130"/>
      <c r="E37" s="130"/>
      <c r="F37" s="130"/>
      <c r="G37" s="130"/>
      <c r="H37" s="15" t="s">
        <v>7</v>
      </c>
      <c r="I37" s="55">
        <f>I42+I47+I54+I62+I70+I74+I364</f>
        <v>3110631.82</v>
      </c>
      <c r="J37" s="55">
        <f>J42+J47+J54+J62+J70+J74+J364</f>
        <v>2291361.2000000002</v>
      </c>
      <c r="K37" s="55">
        <f t="shared" si="0"/>
        <v>73.662243961742803</v>
      </c>
      <c r="L37" s="180"/>
      <c r="M37" s="141"/>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s="4" customFormat="1" ht="86.7" customHeight="1" outlineLevel="1" x14ac:dyDescent="0.4">
      <c r="A38" s="152"/>
      <c r="B38" s="105"/>
      <c r="C38" s="105"/>
      <c r="D38" s="130"/>
      <c r="E38" s="130"/>
      <c r="F38" s="130"/>
      <c r="G38" s="130"/>
      <c r="H38" s="15" t="s">
        <v>8</v>
      </c>
      <c r="I38" s="55">
        <f>I75+I365</f>
        <v>18397.469999999994</v>
      </c>
      <c r="J38" s="55">
        <f>J75+J365</f>
        <v>17741.96</v>
      </c>
      <c r="K38" s="55">
        <f t="shared" si="0"/>
        <v>96.436955733587297</v>
      </c>
      <c r="L38" s="180"/>
      <c r="M38" s="141"/>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pans="1:255" s="4" customFormat="1" ht="86.7" customHeight="1" outlineLevel="1" x14ac:dyDescent="0.4">
      <c r="A39" s="152"/>
      <c r="B39" s="105"/>
      <c r="C39" s="105"/>
      <c r="D39" s="130"/>
      <c r="E39" s="130"/>
      <c r="F39" s="130"/>
      <c r="G39" s="130"/>
      <c r="H39" s="15" t="s">
        <v>74</v>
      </c>
      <c r="I39" s="55">
        <f>I63+I366</f>
        <v>1124858.7999999998</v>
      </c>
      <c r="J39" s="55">
        <f>J63+J366</f>
        <v>1985174.5</v>
      </c>
      <c r="K39" s="55">
        <f t="shared" si="0"/>
        <v>176.48210602077347</v>
      </c>
      <c r="L39" s="181"/>
      <c r="M39" s="14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row>
    <row r="40" spans="1:255" s="4" customFormat="1" ht="74.7" customHeight="1" outlineLevel="1" x14ac:dyDescent="0.4">
      <c r="A40" s="99" t="s">
        <v>25</v>
      </c>
      <c r="B40" s="102" t="s">
        <v>26</v>
      </c>
      <c r="C40" s="90" t="s">
        <v>361</v>
      </c>
      <c r="D40" s="123">
        <v>44927</v>
      </c>
      <c r="E40" s="123">
        <v>45291</v>
      </c>
      <c r="F40" s="123">
        <v>44927</v>
      </c>
      <c r="G40" s="123">
        <v>45291</v>
      </c>
      <c r="H40" s="15" t="s">
        <v>5</v>
      </c>
      <c r="I40" s="55">
        <f>I41+I42</f>
        <v>110495.1</v>
      </c>
      <c r="J40" s="55">
        <f>J41+J42</f>
        <v>110233.27</v>
      </c>
      <c r="K40" s="55">
        <f t="shared" si="0"/>
        <v>99.763039265994607</v>
      </c>
      <c r="L40" s="146"/>
      <c r="M40" s="146"/>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row>
    <row r="41" spans="1:255" s="4" customFormat="1" ht="74.7" customHeight="1" outlineLevel="1" x14ac:dyDescent="0.4">
      <c r="A41" s="100"/>
      <c r="B41" s="103"/>
      <c r="C41" s="117"/>
      <c r="D41" s="124"/>
      <c r="E41" s="124"/>
      <c r="F41" s="124"/>
      <c r="G41" s="124"/>
      <c r="H41" s="61" t="s">
        <v>6</v>
      </c>
      <c r="I41" s="55">
        <f>I43</f>
        <v>3249.3</v>
      </c>
      <c r="J41" s="55">
        <f>J43</f>
        <v>3249.3</v>
      </c>
      <c r="K41" s="55">
        <f t="shared" si="0"/>
        <v>100</v>
      </c>
      <c r="L41" s="147"/>
      <c r="M41" s="147"/>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row>
    <row r="42" spans="1:255" s="4" customFormat="1" ht="66.599999999999994" customHeight="1" outlineLevel="1" x14ac:dyDescent="0.4">
      <c r="A42" s="100"/>
      <c r="B42" s="103"/>
      <c r="C42" s="117"/>
      <c r="D42" s="124"/>
      <c r="E42" s="124"/>
      <c r="F42" s="124"/>
      <c r="G42" s="124"/>
      <c r="H42" s="61" t="s">
        <v>7</v>
      </c>
      <c r="I42" s="55">
        <f>I44</f>
        <v>107245.8</v>
      </c>
      <c r="J42" s="55">
        <f>J44</f>
        <v>106983.97</v>
      </c>
      <c r="K42" s="55">
        <f t="shared" si="0"/>
        <v>99.755859903138401</v>
      </c>
      <c r="L42" s="148"/>
      <c r="M42" s="148"/>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row>
    <row r="43" spans="1:255" s="4" customFormat="1" ht="45.6" outlineLevel="1" x14ac:dyDescent="0.4">
      <c r="A43" s="99" t="s">
        <v>27</v>
      </c>
      <c r="B43" s="102" t="s">
        <v>82</v>
      </c>
      <c r="C43" s="90" t="s">
        <v>362</v>
      </c>
      <c r="D43" s="123">
        <v>44927</v>
      </c>
      <c r="E43" s="123">
        <v>45291</v>
      </c>
      <c r="F43" s="123">
        <v>44927</v>
      </c>
      <c r="G43" s="123">
        <v>45291</v>
      </c>
      <c r="H43" s="61" t="s">
        <v>6</v>
      </c>
      <c r="I43" s="55">
        <v>3249.3</v>
      </c>
      <c r="J43" s="55">
        <v>3249.3</v>
      </c>
      <c r="K43" s="55">
        <f t="shared" si="0"/>
        <v>100</v>
      </c>
      <c r="L43" s="146" t="s">
        <v>205</v>
      </c>
      <c r="M43" s="146" t="s">
        <v>574</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row>
    <row r="44" spans="1:255" s="4" customFormat="1" ht="53.4" customHeight="1" outlineLevel="1" x14ac:dyDescent="0.4">
      <c r="A44" s="101"/>
      <c r="B44" s="104"/>
      <c r="C44" s="91"/>
      <c r="D44" s="125"/>
      <c r="E44" s="125"/>
      <c r="F44" s="125"/>
      <c r="G44" s="125"/>
      <c r="H44" s="61" t="s">
        <v>7</v>
      </c>
      <c r="I44" s="55">
        <v>107245.8</v>
      </c>
      <c r="J44" s="55">
        <v>106983.97</v>
      </c>
      <c r="K44" s="55">
        <f t="shared" si="0"/>
        <v>99.755859903138401</v>
      </c>
      <c r="L44" s="148"/>
      <c r="M44" s="148"/>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row>
    <row r="45" spans="1:255" s="4" customFormat="1" ht="103.95" customHeight="1" outlineLevel="1" x14ac:dyDescent="0.4">
      <c r="A45" s="54" t="s">
        <v>28</v>
      </c>
      <c r="B45" s="63" t="s">
        <v>19</v>
      </c>
      <c r="C45" s="59" t="s">
        <v>362</v>
      </c>
      <c r="D45" s="62">
        <v>44927</v>
      </c>
      <c r="E45" s="62">
        <v>45291</v>
      </c>
      <c r="F45" s="62">
        <v>44927</v>
      </c>
      <c r="G45" s="62">
        <v>45291</v>
      </c>
      <c r="H45" s="61" t="s">
        <v>9</v>
      </c>
      <c r="I45" s="55" t="s">
        <v>10</v>
      </c>
      <c r="J45" s="55" t="s">
        <v>10</v>
      </c>
      <c r="K45" s="55" t="s">
        <v>10</v>
      </c>
      <c r="L45" s="43" t="s">
        <v>575</v>
      </c>
      <c r="M45" s="43" t="s">
        <v>574</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row>
    <row r="46" spans="1:255" s="4" customFormat="1" ht="115.2" customHeight="1" outlineLevel="1" x14ac:dyDescent="0.4">
      <c r="A46" s="54" t="s">
        <v>29</v>
      </c>
      <c r="B46" s="63" t="s">
        <v>204</v>
      </c>
      <c r="C46" s="59" t="s">
        <v>362</v>
      </c>
      <c r="D46" s="62">
        <v>44927</v>
      </c>
      <c r="E46" s="62">
        <v>45291</v>
      </c>
      <c r="F46" s="62">
        <v>44927</v>
      </c>
      <c r="G46" s="62">
        <v>45291</v>
      </c>
      <c r="H46" s="61" t="s">
        <v>9</v>
      </c>
      <c r="I46" s="55" t="s">
        <v>10</v>
      </c>
      <c r="J46" s="55" t="s">
        <v>10</v>
      </c>
      <c r="K46" s="55" t="s">
        <v>10</v>
      </c>
      <c r="L46" s="43" t="s">
        <v>576</v>
      </c>
      <c r="M46" s="43" t="s">
        <v>574</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row>
    <row r="47" spans="1:255" s="4" customFormat="1" ht="101.4" customHeight="1" outlineLevel="1" x14ac:dyDescent="0.4">
      <c r="A47" s="54" t="s">
        <v>24</v>
      </c>
      <c r="B47" s="63" t="s">
        <v>65</v>
      </c>
      <c r="C47" s="59" t="s">
        <v>363</v>
      </c>
      <c r="D47" s="62">
        <v>44927</v>
      </c>
      <c r="E47" s="62">
        <v>45291</v>
      </c>
      <c r="F47" s="62">
        <v>44927</v>
      </c>
      <c r="G47" s="62">
        <v>45291</v>
      </c>
      <c r="H47" s="61" t="s">
        <v>7</v>
      </c>
      <c r="I47" s="55">
        <f t="shared" ref="I47:J47" si="4">I48</f>
        <v>40925.699999999997</v>
      </c>
      <c r="J47" s="55">
        <f t="shared" si="4"/>
        <v>40910.21</v>
      </c>
      <c r="K47" s="55" t="s">
        <v>10</v>
      </c>
      <c r="L47" s="86"/>
      <c r="M47" s="43"/>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row>
    <row r="48" spans="1:255" s="4" customFormat="1" ht="112.95" customHeight="1" outlineLevel="1" x14ac:dyDescent="0.4">
      <c r="A48" s="54" t="s">
        <v>31</v>
      </c>
      <c r="B48" s="63" t="s">
        <v>30</v>
      </c>
      <c r="C48" s="59" t="s">
        <v>363</v>
      </c>
      <c r="D48" s="62">
        <v>44927</v>
      </c>
      <c r="E48" s="62">
        <v>45291</v>
      </c>
      <c r="F48" s="62">
        <v>44927</v>
      </c>
      <c r="G48" s="62">
        <v>45291</v>
      </c>
      <c r="H48" s="61" t="s">
        <v>7</v>
      </c>
      <c r="I48" s="55">
        <v>40925.699999999997</v>
      </c>
      <c r="J48" s="55">
        <v>40910.21</v>
      </c>
      <c r="K48" s="55" t="s">
        <v>10</v>
      </c>
      <c r="L48" s="8" t="s">
        <v>150</v>
      </c>
      <c r="M48" s="43" t="s">
        <v>574</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row>
    <row r="49" spans="1:255" s="4" customFormat="1" ht="292.95" customHeight="1" outlineLevel="1" x14ac:dyDescent="0.4">
      <c r="A49" s="54" t="s">
        <v>32</v>
      </c>
      <c r="B49" s="63" t="s">
        <v>33</v>
      </c>
      <c r="C49" s="59" t="s">
        <v>363</v>
      </c>
      <c r="D49" s="62">
        <v>44927</v>
      </c>
      <c r="E49" s="62">
        <v>45291</v>
      </c>
      <c r="F49" s="62">
        <v>44927</v>
      </c>
      <c r="G49" s="62">
        <v>45291</v>
      </c>
      <c r="H49" s="61" t="s">
        <v>9</v>
      </c>
      <c r="I49" s="55" t="s">
        <v>10</v>
      </c>
      <c r="J49" s="55" t="s">
        <v>10</v>
      </c>
      <c r="K49" s="55" t="s">
        <v>10</v>
      </c>
      <c r="L49" s="43" t="s">
        <v>614</v>
      </c>
      <c r="M49" s="43" t="s">
        <v>574</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row>
    <row r="50" spans="1:255" s="6" customFormat="1" ht="307.95" customHeight="1" outlineLevel="1" x14ac:dyDescent="0.4">
      <c r="A50" s="54" t="s">
        <v>34</v>
      </c>
      <c r="B50" s="63" t="s">
        <v>35</v>
      </c>
      <c r="C50" s="59" t="s">
        <v>363</v>
      </c>
      <c r="D50" s="62">
        <v>44927</v>
      </c>
      <c r="E50" s="62">
        <v>45291</v>
      </c>
      <c r="F50" s="62">
        <v>44927</v>
      </c>
      <c r="G50" s="62">
        <v>45291</v>
      </c>
      <c r="H50" s="61" t="s">
        <v>9</v>
      </c>
      <c r="I50" s="55" t="s">
        <v>10</v>
      </c>
      <c r="J50" s="55" t="s">
        <v>10</v>
      </c>
      <c r="K50" s="55" t="s">
        <v>10</v>
      </c>
      <c r="L50" s="43" t="s">
        <v>615</v>
      </c>
      <c r="M50" s="43" t="s">
        <v>574</v>
      </c>
      <c r="N50" s="1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s="4" customFormat="1" ht="352.8" outlineLevel="1" x14ac:dyDescent="0.4">
      <c r="A51" s="54" t="s">
        <v>36</v>
      </c>
      <c r="B51" s="63" t="s">
        <v>37</v>
      </c>
      <c r="C51" s="59" t="s">
        <v>363</v>
      </c>
      <c r="D51" s="62">
        <v>44927</v>
      </c>
      <c r="E51" s="62">
        <v>45291</v>
      </c>
      <c r="F51" s="62">
        <v>44927</v>
      </c>
      <c r="G51" s="62">
        <v>45291</v>
      </c>
      <c r="H51" s="61" t="s">
        <v>9</v>
      </c>
      <c r="I51" s="55" t="s">
        <v>10</v>
      </c>
      <c r="J51" s="55" t="s">
        <v>10</v>
      </c>
      <c r="K51" s="12" t="s">
        <v>10</v>
      </c>
      <c r="L51" s="87" t="s">
        <v>616</v>
      </c>
      <c r="M51" s="43" t="s">
        <v>574</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row>
    <row r="52" spans="1:255" s="4" customFormat="1" ht="296.39999999999998" outlineLevel="1" x14ac:dyDescent="0.4">
      <c r="A52" s="54" t="s">
        <v>38</v>
      </c>
      <c r="B52" s="63" t="s">
        <v>39</v>
      </c>
      <c r="C52" s="59" t="s">
        <v>363</v>
      </c>
      <c r="D52" s="62">
        <v>44927</v>
      </c>
      <c r="E52" s="62">
        <v>45291</v>
      </c>
      <c r="F52" s="62">
        <v>44927</v>
      </c>
      <c r="G52" s="62">
        <v>45291</v>
      </c>
      <c r="H52" s="61" t="s">
        <v>9</v>
      </c>
      <c r="I52" s="55" t="s">
        <v>10</v>
      </c>
      <c r="J52" s="55" t="s">
        <v>10</v>
      </c>
      <c r="K52" s="12" t="s">
        <v>10</v>
      </c>
      <c r="L52" s="43" t="s">
        <v>617</v>
      </c>
      <c r="M52" s="43" t="s">
        <v>574</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row>
    <row r="53" spans="1:255" s="4" customFormat="1" ht="231" customHeight="1" outlineLevel="1" x14ac:dyDescent="0.4">
      <c r="A53" s="54" t="s">
        <v>76</v>
      </c>
      <c r="B53" s="63" t="s">
        <v>66</v>
      </c>
      <c r="C53" s="59" t="s">
        <v>363</v>
      </c>
      <c r="D53" s="62">
        <v>44927</v>
      </c>
      <c r="E53" s="62">
        <v>45291</v>
      </c>
      <c r="F53" s="62">
        <v>44927</v>
      </c>
      <c r="G53" s="62">
        <v>45291</v>
      </c>
      <c r="H53" s="61" t="s">
        <v>9</v>
      </c>
      <c r="I53" s="55" t="s">
        <v>10</v>
      </c>
      <c r="J53" s="55" t="s">
        <v>10</v>
      </c>
      <c r="K53" s="12" t="s">
        <v>10</v>
      </c>
      <c r="L53" s="43" t="s">
        <v>578</v>
      </c>
      <c r="M53" s="43" t="s">
        <v>574</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row>
    <row r="54" spans="1:255" s="4" customFormat="1" ht="172.2" customHeight="1" outlineLevel="1" x14ac:dyDescent="0.4">
      <c r="A54" s="54" t="s">
        <v>152</v>
      </c>
      <c r="B54" s="61" t="s">
        <v>158</v>
      </c>
      <c r="C54" s="59" t="s">
        <v>364</v>
      </c>
      <c r="D54" s="62">
        <v>44927</v>
      </c>
      <c r="E54" s="62">
        <v>45291</v>
      </c>
      <c r="F54" s="62">
        <v>44927</v>
      </c>
      <c r="G54" s="62">
        <v>45291</v>
      </c>
      <c r="H54" s="61" t="s">
        <v>7</v>
      </c>
      <c r="I54" s="10">
        <f>I58+I59</f>
        <v>1801825</v>
      </c>
      <c r="J54" s="10">
        <f>J58+J59</f>
        <v>1799151.58</v>
      </c>
      <c r="K54" s="12">
        <f t="shared" si="0"/>
        <v>99.851627100301087</v>
      </c>
      <c r="L54" s="67"/>
      <c r="M54" s="43"/>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row>
    <row r="55" spans="1:255" s="4" customFormat="1" ht="213.6" customHeight="1" outlineLevel="1" x14ac:dyDescent="0.4">
      <c r="A55" s="54" t="s">
        <v>12</v>
      </c>
      <c r="B55" s="61" t="s">
        <v>148</v>
      </c>
      <c r="C55" s="59" t="s">
        <v>365</v>
      </c>
      <c r="D55" s="62">
        <v>44927</v>
      </c>
      <c r="E55" s="62">
        <v>45291</v>
      </c>
      <c r="F55" s="62">
        <v>44927</v>
      </c>
      <c r="G55" s="62">
        <v>45291</v>
      </c>
      <c r="H55" s="16" t="s">
        <v>9</v>
      </c>
      <c r="I55" s="11" t="s">
        <v>10</v>
      </c>
      <c r="J55" s="11" t="s">
        <v>10</v>
      </c>
      <c r="K55" s="11" t="s">
        <v>10</v>
      </c>
      <c r="L55" s="71" t="s">
        <v>583</v>
      </c>
      <c r="M55" s="43" t="s">
        <v>574</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row>
    <row r="56" spans="1:255" s="4" customFormat="1" ht="216.6" customHeight="1" outlineLevel="1" x14ac:dyDescent="0.4">
      <c r="A56" s="54" t="s">
        <v>40</v>
      </c>
      <c r="B56" s="61" t="s">
        <v>142</v>
      </c>
      <c r="C56" s="59" t="s">
        <v>194</v>
      </c>
      <c r="D56" s="62">
        <v>44927</v>
      </c>
      <c r="E56" s="62">
        <v>45291</v>
      </c>
      <c r="F56" s="62">
        <v>44927</v>
      </c>
      <c r="G56" s="62">
        <v>45291</v>
      </c>
      <c r="H56" s="16" t="s">
        <v>9</v>
      </c>
      <c r="I56" s="11" t="s">
        <v>10</v>
      </c>
      <c r="J56" s="11" t="s">
        <v>10</v>
      </c>
      <c r="K56" s="11" t="s">
        <v>10</v>
      </c>
      <c r="L56" s="61" t="s">
        <v>584</v>
      </c>
      <c r="M56" s="43" t="s">
        <v>574</v>
      </c>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row>
    <row r="57" spans="1:255" s="4" customFormat="1" ht="195.6" customHeight="1" outlineLevel="1" x14ac:dyDescent="0.4">
      <c r="A57" s="54" t="s">
        <v>41</v>
      </c>
      <c r="B57" s="61" t="s">
        <v>147</v>
      </c>
      <c r="C57" s="59" t="s">
        <v>366</v>
      </c>
      <c r="D57" s="62">
        <v>44927</v>
      </c>
      <c r="E57" s="62">
        <v>45291</v>
      </c>
      <c r="F57" s="62">
        <v>44927</v>
      </c>
      <c r="G57" s="62">
        <v>45291</v>
      </c>
      <c r="H57" s="16" t="s">
        <v>9</v>
      </c>
      <c r="I57" s="11" t="s">
        <v>10</v>
      </c>
      <c r="J57" s="11" t="s">
        <v>10</v>
      </c>
      <c r="K57" s="11" t="s">
        <v>10</v>
      </c>
      <c r="L57" s="67" t="s">
        <v>585</v>
      </c>
      <c r="M57" s="43" t="s">
        <v>574</v>
      </c>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row>
    <row r="58" spans="1:255" s="4" customFormat="1" ht="178.2" customHeight="1" outlineLevel="1" x14ac:dyDescent="0.4">
      <c r="A58" s="54" t="s">
        <v>42</v>
      </c>
      <c r="B58" s="61" t="s">
        <v>146</v>
      </c>
      <c r="C58" s="22" t="s">
        <v>354</v>
      </c>
      <c r="D58" s="62">
        <v>44927</v>
      </c>
      <c r="E58" s="62">
        <v>45291</v>
      </c>
      <c r="F58" s="62">
        <v>44927</v>
      </c>
      <c r="G58" s="62">
        <v>45291</v>
      </c>
      <c r="H58" s="16" t="s">
        <v>7</v>
      </c>
      <c r="I58" s="10">
        <v>1743984.2</v>
      </c>
      <c r="J58" s="10">
        <v>1742343.57</v>
      </c>
      <c r="K58" s="10">
        <f t="shared" si="0"/>
        <v>99.90592632662613</v>
      </c>
      <c r="L58" s="67" t="s">
        <v>586</v>
      </c>
      <c r="M58" s="43" t="s">
        <v>574</v>
      </c>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row>
    <row r="59" spans="1:255" s="4" customFormat="1" ht="198.6" customHeight="1" outlineLevel="1" x14ac:dyDescent="0.4">
      <c r="A59" s="99" t="s">
        <v>367</v>
      </c>
      <c r="B59" s="90" t="s">
        <v>368</v>
      </c>
      <c r="C59" s="90" t="s">
        <v>369</v>
      </c>
      <c r="D59" s="123">
        <v>45106</v>
      </c>
      <c r="E59" s="123">
        <v>45291</v>
      </c>
      <c r="F59" s="123">
        <v>45106</v>
      </c>
      <c r="G59" s="123">
        <v>45291</v>
      </c>
      <c r="H59" s="61" t="s">
        <v>5</v>
      </c>
      <c r="I59" s="10">
        <f>I60</f>
        <v>57840.800000000003</v>
      </c>
      <c r="J59" s="10">
        <f>J60</f>
        <v>56808.01</v>
      </c>
      <c r="K59" s="10">
        <f t="shared" si="0"/>
        <v>98.214426494792605</v>
      </c>
      <c r="L59" s="113" t="s">
        <v>573</v>
      </c>
      <c r="M59" s="150" t="s">
        <v>574</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row>
    <row r="60" spans="1:255" s="4" customFormat="1" ht="45.6" customHeight="1" outlineLevel="1" x14ac:dyDescent="0.4">
      <c r="A60" s="100"/>
      <c r="B60" s="117"/>
      <c r="C60" s="117"/>
      <c r="D60" s="124"/>
      <c r="E60" s="124"/>
      <c r="F60" s="124"/>
      <c r="G60" s="124"/>
      <c r="H60" s="72" t="s">
        <v>7</v>
      </c>
      <c r="I60" s="73">
        <v>57840.800000000003</v>
      </c>
      <c r="J60" s="73">
        <v>56808.01</v>
      </c>
      <c r="K60" s="10">
        <f t="shared" si="0"/>
        <v>98.214426494792605</v>
      </c>
      <c r="L60" s="115"/>
      <c r="M60" s="18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row>
    <row r="61" spans="1:255" s="4" customFormat="1" ht="154.19999999999999" customHeight="1" outlineLevel="1" x14ac:dyDescent="0.4">
      <c r="A61" s="99" t="s">
        <v>67</v>
      </c>
      <c r="B61" s="90" t="s">
        <v>87</v>
      </c>
      <c r="C61" s="90" t="s">
        <v>370</v>
      </c>
      <c r="D61" s="123">
        <v>44927</v>
      </c>
      <c r="E61" s="123">
        <v>45291</v>
      </c>
      <c r="F61" s="123">
        <v>44927</v>
      </c>
      <c r="G61" s="123">
        <v>45291</v>
      </c>
      <c r="H61" s="16" t="s">
        <v>5</v>
      </c>
      <c r="I61" s="17">
        <f>I62+I63</f>
        <v>1196592.2999999998</v>
      </c>
      <c r="J61" s="17">
        <f>J62+J63</f>
        <v>2056907.99</v>
      </c>
      <c r="K61" s="10">
        <f t="shared" si="0"/>
        <v>171.89714408157232</v>
      </c>
      <c r="L61" s="97"/>
      <c r="M61" s="186"/>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row>
    <row r="62" spans="1:255" s="4" customFormat="1" ht="55.2" customHeight="1" outlineLevel="1" x14ac:dyDescent="0.4">
      <c r="A62" s="100"/>
      <c r="B62" s="117"/>
      <c r="C62" s="117"/>
      <c r="D62" s="124"/>
      <c r="E62" s="124"/>
      <c r="F62" s="124"/>
      <c r="G62" s="124"/>
      <c r="H62" s="16" t="s">
        <v>7</v>
      </c>
      <c r="I62" s="10">
        <f>I64</f>
        <v>74346.399999999994</v>
      </c>
      <c r="J62" s="10">
        <f>J64</f>
        <v>74346.39</v>
      </c>
      <c r="K62" s="12">
        <f t="shared" si="0"/>
        <v>99.999986549449616</v>
      </c>
      <c r="L62" s="98"/>
      <c r="M62" s="187"/>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row>
    <row r="63" spans="1:255" s="4" customFormat="1" ht="59.4" customHeight="1" outlineLevel="1" x14ac:dyDescent="0.4">
      <c r="A63" s="101"/>
      <c r="B63" s="91"/>
      <c r="C63" s="91"/>
      <c r="D63" s="125"/>
      <c r="E63" s="125"/>
      <c r="F63" s="125"/>
      <c r="G63" s="125"/>
      <c r="H63" s="16" t="s">
        <v>83</v>
      </c>
      <c r="I63" s="10">
        <f t="shared" ref="I63:J63" si="5">I67</f>
        <v>1122245.8999999999</v>
      </c>
      <c r="J63" s="10">
        <f t="shared" si="5"/>
        <v>1982561.6</v>
      </c>
      <c r="K63" s="12">
        <f t="shared" si="0"/>
        <v>176.66017759565887</v>
      </c>
      <c r="L63" s="188"/>
      <c r="M63" s="189"/>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row>
    <row r="64" spans="1:255" s="4" customFormat="1" ht="181.95" customHeight="1" outlineLevel="1" x14ac:dyDescent="0.4">
      <c r="A64" s="54" t="s">
        <v>43</v>
      </c>
      <c r="B64" s="61" t="s">
        <v>89</v>
      </c>
      <c r="C64" s="59" t="s">
        <v>371</v>
      </c>
      <c r="D64" s="62">
        <v>44927</v>
      </c>
      <c r="E64" s="62">
        <v>45291</v>
      </c>
      <c r="F64" s="62">
        <v>44927</v>
      </c>
      <c r="G64" s="62">
        <v>45291</v>
      </c>
      <c r="H64" s="16" t="s">
        <v>7</v>
      </c>
      <c r="I64" s="10">
        <v>74346.399999999994</v>
      </c>
      <c r="J64" s="10">
        <v>74346.39</v>
      </c>
      <c r="K64" s="12">
        <f t="shared" si="0"/>
        <v>99.999986549449616</v>
      </c>
      <c r="L64" s="67" t="s">
        <v>151</v>
      </c>
      <c r="M64" s="44" t="s">
        <v>574</v>
      </c>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row>
    <row r="65" spans="1:255" s="4" customFormat="1" ht="179.4" customHeight="1" outlineLevel="1" x14ac:dyDescent="0.4">
      <c r="A65" s="54" t="s">
        <v>44</v>
      </c>
      <c r="B65" s="61" t="s">
        <v>68</v>
      </c>
      <c r="C65" s="59" t="s">
        <v>371</v>
      </c>
      <c r="D65" s="62">
        <v>44927</v>
      </c>
      <c r="E65" s="62">
        <v>45291</v>
      </c>
      <c r="F65" s="62">
        <v>44927</v>
      </c>
      <c r="G65" s="62">
        <v>45291</v>
      </c>
      <c r="H65" s="16" t="s">
        <v>9</v>
      </c>
      <c r="I65" s="11" t="s">
        <v>10</v>
      </c>
      <c r="J65" s="11" t="s">
        <v>10</v>
      </c>
      <c r="K65" s="11" t="s">
        <v>10</v>
      </c>
      <c r="L65" s="67" t="s">
        <v>612</v>
      </c>
      <c r="M65" s="44" t="s">
        <v>574</v>
      </c>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row>
    <row r="66" spans="1:255" s="4" customFormat="1" ht="48.6" customHeight="1" outlineLevel="1" x14ac:dyDescent="0.4">
      <c r="A66" s="50" t="s">
        <v>45</v>
      </c>
      <c r="B66" s="45" t="s">
        <v>88</v>
      </c>
      <c r="C66" s="90" t="s">
        <v>372</v>
      </c>
      <c r="D66" s="65">
        <v>44927</v>
      </c>
      <c r="E66" s="18">
        <v>45291</v>
      </c>
      <c r="F66" s="65">
        <v>44927</v>
      </c>
      <c r="G66" s="18">
        <v>45291</v>
      </c>
      <c r="H66" s="21" t="s">
        <v>5</v>
      </c>
      <c r="I66" s="29">
        <f>I67</f>
        <v>1122245.8999999999</v>
      </c>
      <c r="J66" s="29">
        <f>J67</f>
        <v>1982561.6</v>
      </c>
      <c r="K66" s="12">
        <f t="shared" si="0"/>
        <v>176.66017759565887</v>
      </c>
      <c r="L66" s="96" t="s">
        <v>613</v>
      </c>
      <c r="M66" s="150" t="s">
        <v>574</v>
      </c>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row>
    <row r="67" spans="1:255" s="4" customFormat="1" ht="138" customHeight="1" outlineLevel="1" x14ac:dyDescent="0.4">
      <c r="A67" s="51"/>
      <c r="B67" s="46"/>
      <c r="C67" s="91"/>
      <c r="D67" s="19"/>
      <c r="E67" s="19"/>
      <c r="F67" s="19"/>
      <c r="G67" s="19"/>
      <c r="H67" s="16" t="s">
        <v>74</v>
      </c>
      <c r="I67" s="10">
        <v>1122245.8999999999</v>
      </c>
      <c r="J67" s="10">
        <v>1982561.6</v>
      </c>
      <c r="K67" s="12">
        <f t="shared" si="0"/>
        <v>176.66017759565887</v>
      </c>
      <c r="L67" s="96"/>
      <c r="M67" s="18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row>
    <row r="68" spans="1:255" s="4" customFormat="1" ht="141.75" customHeight="1" outlineLevel="1" x14ac:dyDescent="0.4">
      <c r="A68" s="51" t="s">
        <v>93</v>
      </c>
      <c r="B68" s="19" t="s">
        <v>90</v>
      </c>
      <c r="C68" s="46" t="s">
        <v>373</v>
      </c>
      <c r="D68" s="66">
        <v>44927</v>
      </c>
      <c r="E68" s="66">
        <v>45291</v>
      </c>
      <c r="F68" s="66">
        <v>44927</v>
      </c>
      <c r="G68" s="66">
        <v>45291</v>
      </c>
      <c r="H68" s="24" t="s">
        <v>9</v>
      </c>
      <c r="I68" s="20" t="s">
        <v>86</v>
      </c>
      <c r="J68" s="20" t="s">
        <v>86</v>
      </c>
      <c r="K68" s="20" t="s">
        <v>86</v>
      </c>
      <c r="L68" s="67" t="s">
        <v>187</v>
      </c>
      <c r="M68" s="44" t="s">
        <v>574</v>
      </c>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row>
    <row r="69" spans="1:255" s="4" customFormat="1" ht="147.6" customHeight="1" outlineLevel="1" x14ac:dyDescent="0.4">
      <c r="A69" s="93" t="s">
        <v>46</v>
      </c>
      <c r="B69" s="94" t="s">
        <v>143</v>
      </c>
      <c r="C69" s="153" t="s">
        <v>374</v>
      </c>
      <c r="D69" s="123">
        <v>44927</v>
      </c>
      <c r="E69" s="123">
        <v>45169</v>
      </c>
      <c r="F69" s="123">
        <v>44927</v>
      </c>
      <c r="G69" s="123">
        <v>45169</v>
      </c>
      <c r="H69" s="61" t="s">
        <v>5</v>
      </c>
      <c r="I69" s="7">
        <f>I70</f>
        <v>120</v>
      </c>
      <c r="J69" s="7">
        <f>J70</f>
        <v>120</v>
      </c>
      <c r="K69" s="12">
        <f t="shared" si="0"/>
        <v>100</v>
      </c>
      <c r="L69" s="97"/>
      <c r="M69" s="186"/>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row>
    <row r="70" spans="1:255" s="4" customFormat="1" ht="48.6" customHeight="1" outlineLevel="1" x14ac:dyDescent="0.4">
      <c r="A70" s="93"/>
      <c r="B70" s="94"/>
      <c r="C70" s="154"/>
      <c r="D70" s="125"/>
      <c r="E70" s="125"/>
      <c r="F70" s="125"/>
      <c r="G70" s="125"/>
      <c r="H70" s="61" t="s">
        <v>7</v>
      </c>
      <c r="I70" s="7">
        <f>I72</f>
        <v>120</v>
      </c>
      <c r="J70" s="7">
        <f>J72</f>
        <v>120</v>
      </c>
      <c r="K70" s="12">
        <f t="shared" si="0"/>
        <v>100</v>
      </c>
      <c r="L70" s="188"/>
      <c r="M70" s="189"/>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row>
    <row r="71" spans="1:255" s="4" customFormat="1" ht="136.80000000000001" outlineLevel="1" x14ac:dyDescent="0.4">
      <c r="A71" s="54" t="s">
        <v>47</v>
      </c>
      <c r="B71" s="61" t="s">
        <v>144</v>
      </c>
      <c r="C71" s="61" t="s">
        <v>375</v>
      </c>
      <c r="D71" s="62">
        <v>44927</v>
      </c>
      <c r="E71" s="62">
        <v>45067</v>
      </c>
      <c r="F71" s="62">
        <v>44927</v>
      </c>
      <c r="G71" s="62">
        <v>45067</v>
      </c>
      <c r="H71" s="16" t="s">
        <v>9</v>
      </c>
      <c r="I71" s="11" t="s">
        <v>10</v>
      </c>
      <c r="J71" s="11" t="s">
        <v>10</v>
      </c>
      <c r="K71" s="11" t="s">
        <v>10</v>
      </c>
      <c r="L71" s="61" t="s">
        <v>227</v>
      </c>
      <c r="M71" s="44" t="s">
        <v>574</v>
      </c>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row>
    <row r="72" spans="1:255" s="4" customFormat="1" ht="136.80000000000001" outlineLevel="1" x14ac:dyDescent="0.4">
      <c r="A72" s="54" t="s">
        <v>48</v>
      </c>
      <c r="B72" s="61" t="s">
        <v>145</v>
      </c>
      <c r="C72" s="61" t="s">
        <v>375</v>
      </c>
      <c r="D72" s="62">
        <v>45067</v>
      </c>
      <c r="E72" s="62">
        <v>45169</v>
      </c>
      <c r="F72" s="62">
        <v>45067</v>
      </c>
      <c r="G72" s="62">
        <v>45169</v>
      </c>
      <c r="H72" s="61" t="s">
        <v>7</v>
      </c>
      <c r="I72" s="7">
        <v>120</v>
      </c>
      <c r="J72" s="7">
        <v>120</v>
      </c>
      <c r="K72" s="10">
        <f t="shared" ref="K72:K137" si="6">J72/I72*100</f>
        <v>100</v>
      </c>
      <c r="L72" s="61" t="s">
        <v>236</v>
      </c>
      <c r="M72" s="44" t="s">
        <v>574</v>
      </c>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row>
    <row r="73" spans="1:255" s="4" customFormat="1" ht="83.4" customHeight="1" outlineLevel="1" x14ac:dyDescent="0.4">
      <c r="A73" s="93" t="s">
        <v>94</v>
      </c>
      <c r="B73" s="94" t="s">
        <v>78</v>
      </c>
      <c r="C73" s="94" t="s">
        <v>376</v>
      </c>
      <c r="D73" s="130">
        <v>44927</v>
      </c>
      <c r="E73" s="130">
        <v>45291</v>
      </c>
      <c r="F73" s="130">
        <v>44927</v>
      </c>
      <c r="G73" s="130">
        <v>45291</v>
      </c>
      <c r="H73" s="61" t="s">
        <v>5</v>
      </c>
      <c r="I73" s="10">
        <f t="shared" ref="I73:J73" si="7">I74+I75</f>
        <v>1038292.37</v>
      </c>
      <c r="J73" s="10">
        <f t="shared" si="7"/>
        <v>245932.43</v>
      </c>
      <c r="K73" s="10">
        <f t="shared" si="6"/>
        <v>23.686240706940762</v>
      </c>
      <c r="L73" s="36"/>
      <c r="M73" s="150"/>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row>
    <row r="74" spans="1:255" s="4" customFormat="1" ht="50.4" customHeight="1" outlineLevel="1" x14ac:dyDescent="0.4">
      <c r="A74" s="93"/>
      <c r="B74" s="94"/>
      <c r="C74" s="129"/>
      <c r="D74" s="130"/>
      <c r="E74" s="130"/>
      <c r="F74" s="130"/>
      <c r="G74" s="130"/>
      <c r="H74" s="61" t="s">
        <v>7</v>
      </c>
      <c r="I74" s="10">
        <f>I79+I361</f>
        <v>1025048.82</v>
      </c>
      <c r="J74" s="10">
        <f>J79+J361</f>
        <v>233110.97</v>
      </c>
      <c r="K74" s="10">
        <f t="shared" si="6"/>
        <v>22.741450499889364</v>
      </c>
      <c r="L74" s="36"/>
      <c r="M74" s="151"/>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row>
    <row r="75" spans="1:255" s="4" customFormat="1" ht="63.6" customHeight="1" outlineLevel="1" x14ac:dyDescent="0.4">
      <c r="A75" s="93"/>
      <c r="B75" s="94"/>
      <c r="C75" s="129"/>
      <c r="D75" s="130"/>
      <c r="E75" s="130"/>
      <c r="F75" s="130"/>
      <c r="G75" s="130"/>
      <c r="H75" s="61" t="s">
        <v>8</v>
      </c>
      <c r="I75" s="10">
        <f t="shared" ref="I75:J75" si="8">I80</f>
        <v>13243.549999999997</v>
      </c>
      <c r="J75" s="10">
        <f t="shared" si="8"/>
        <v>12821.46</v>
      </c>
      <c r="K75" s="10">
        <f t="shared" si="6"/>
        <v>96.812863620403917</v>
      </c>
      <c r="L75" s="37"/>
      <c r="M75" s="151"/>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row>
    <row r="76" spans="1:255" s="4" customFormat="1" ht="205.2" outlineLevel="1" x14ac:dyDescent="0.4">
      <c r="A76" s="54" t="s">
        <v>95</v>
      </c>
      <c r="B76" s="59" t="s">
        <v>79</v>
      </c>
      <c r="C76" s="59" t="s">
        <v>377</v>
      </c>
      <c r="D76" s="62">
        <v>44927</v>
      </c>
      <c r="E76" s="62">
        <v>45291</v>
      </c>
      <c r="F76" s="62">
        <v>44927</v>
      </c>
      <c r="G76" s="62">
        <v>45291</v>
      </c>
      <c r="H76" s="61" t="s">
        <v>9</v>
      </c>
      <c r="I76" s="10" t="s">
        <v>10</v>
      </c>
      <c r="J76" s="10" t="s">
        <v>10</v>
      </c>
      <c r="K76" s="10" t="s">
        <v>10</v>
      </c>
      <c r="L76" s="67" t="s">
        <v>98</v>
      </c>
      <c r="M76" s="43" t="s">
        <v>574</v>
      </c>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row>
    <row r="77" spans="1:255" s="4" customFormat="1" ht="205.2" outlineLevel="1" x14ac:dyDescent="0.4">
      <c r="A77" s="54" t="s">
        <v>97</v>
      </c>
      <c r="B77" s="59" t="s">
        <v>199</v>
      </c>
      <c r="C77" s="59" t="s">
        <v>378</v>
      </c>
      <c r="D77" s="62">
        <v>44927</v>
      </c>
      <c r="E77" s="62">
        <v>45291</v>
      </c>
      <c r="F77" s="62">
        <v>44927</v>
      </c>
      <c r="G77" s="62">
        <v>45291</v>
      </c>
      <c r="H77" s="61" t="s">
        <v>9</v>
      </c>
      <c r="I77" s="10" t="s">
        <v>10</v>
      </c>
      <c r="J77" s="10" t="s">
        <v>10</v>
      </c>
      <c r="K77" s="10" t="s">
        <v>10</v>
      </c>
      <c r="L77" s="22" t="s">
        <v>99</v>
      </c>
      <c r="M77" s="43" t="s">
        <v>574</v>
      </c>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row>
    <row r="78" spans="1:255" s="4" customFormat="1" ht="22.5" customHeight="1" outlineLevel="1" x14ac:dyDescent="0.4">
      <c r="A78" s="93" t="s">
        <v>117</v>
      </c>
      <c r="B78" s="94" t="s">
        <v>80</v>
      </c>
      <c r="C78" s="94" t="s">
        <v>353</v>
      </c>
      <c r="D78" s="130">
        <v>44927</v>
      </c>
      <c r="E78" s="130">
        <v>45291</v>
      </c>
      <c r="F78" s="130">
        <v>44927</v>
      </c>
      <c r="G78" s="130">
        <v>45291</v>
      </c>
      <c r="H78" s="61" t="s">
        <v>5</v>
      </c>
      <c r="I78" s="10">
        <f>I79+I80</f>
        <v>264852.55</v>
      </c>
      <c r="J78" s="10">
        <f>J79+J80</f>
        <v>245932.43</v>
      </c>
      <c r="K78" s="10">
        <f t="shared" si="6"/>
        <v>92.856357244814149</v>
      </c>
      <c r="L78" s="113" t="s">
        <v>100</v>
      </c>
      <c r="M78" s="150"/>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row>
    <row r="79" spans="1:255" s="4" customFormat="1" ht="120.6" customHeight="1" outlineLevel="1" x14ac:dyDescent="0.4">
      <c r="A79" s="93"/>
      <c r="B79" s="94"/>
      <c r="C79" s="129"/>
      <c r="D79" s="130"/>
      <c r="E79" s="130"/>
      <c r="F79" s="130"/>
      <c r="G79" s="130"/>
      <c r="H79" s="61" t="s">
        <v>7</v>
      </c>
      <c r="I79" s="10">
        <f>I82+I85+I88+I91+I190+I193+I94+I97+I100+I103+I106+I109+I112+I115+I118+I121+I124+I127+I130+I133+I136+I139+I142+I145+I148+I151+I154+I157+I160+I163+I166+I169+I172+I175+I178+I181+I184+I187+I196+I199+I202+I205+I208+I211+I214+I217+I220+I223+I226+I229+I232+I235+I238+I241+I244+I247+I250+I253+I256+I259+I262+I265+I268+I271+I274+I277+I280+I283+I286+I289+I292+I295+I298+I301+I304+I307+I310+I313+I316+I319+I322+I325+I328+I331+I334+I337+I340+I343+I346+I349+I352+I355+I358</f>
        <v>251608.99999999997</v>
      </c>
      <c r="J79" s="10">
        <f>J82+J85+J88+J91+J190+J193+J94+J97+J100+J103+J106+J109+J112+J115+J118+J121+J124+J127+J130+J133+J136+J139+J142+J145+J148+J151+J154+J157+J160+J163+J166+J169+J172+J175+J178+J181+J184+J187+J196+J199+J202+J205+J208+J211+J214+J217+J220+J223+J226+J229+J232+J235+J238+J241+J244+J247+J250+J253+J256+J259+J262+J265+J268+J271+J274+J277+J280+J283+J286+J289+J292+J295+J298+J301+J304+J307+J310+J313+J316+J319+J322+J325+J328+J331+J334+J337+J340+J343+J346+J349+J352+J355+J358</f>
        <v>233110.97</v>
      </c>
      <c r="K79" s="10">
        <f t="shared" si="6"/>
        <v>92.64810479752316</v>
      </c>
      <c r="L79" s="114"/>
      <c r="M79" s="151"/>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row>
    <row r="80" spans="1:255" s="4" customFormat="1" ht="20.7" customHeight="1" outlineLevel="1" x14ac:dyDescent="0.4">
      <c r="A80" s="93"/>
      <c r="B80" s="94"/>
      <c r="C80" s="129"/>
      <c r="D80" s="130"/>
      <c r="E80" s="130"/>
      <c r="F80" s="130"/>
      <c r="G80" s="130"/>
      <c r="H80" s="61" t="s">
        <v>8</v>
      </c>
      <c r="I80" s="10">
        <f>I83+I86+I89+I92+I95+I98+I101+I104+I107+I110++I113+I116+I119+I122+I125+I128+I131+I134+I137+I140+I143+I146+I149+I152+I155+I158+I161+I164+I167+I170+I173+I176+I179+I182+I185+I188+I191+I194+I197+I200+I203+I206+I209+I212+I215+I218+I221+I224+I227+I230+I233+I236+I239+I242+I245+I248+I251+I254+I257+I260+I263+I266+I269+I272+I275+I278+I281+I284+I287+I290+I293+I296+I299+I302+I305+I308+I311+I314+I317+I320+I323+I326+I329+I332+I335+I338+I341+I344+I347+I350+I353+I356+I359</f>
        <v>13243.549999999997</v>
      </c>
      <c r="J80" s="10">
        <f>J83+J86+J89+J92+J95+J98+J101+J104+J107+J110++J113+J116+J119+J122+J125+J128+J131+J134+J137+J140+J143+J146+J149+J152+J155+J158+J161+J164+J167+J170+J173+J176+J179+J182+J185+J188+J191+J194+J197+J200+J203+J206+J209+J212+J215+J218+J221+J224+J227+J230+J233+J236+J239+J242+J245+J248+J251+J254+J257+J260+J263+J266+J269+J272+J275+J278+J281+J284+J287+J290+J293+J296+J299+J302+J305+J308+J311+J314+J317+J320+J323+J326+J329+J332+J335+J338+J341+J344+J347+J350+J353+J356+J359</f>
        <v>12821.46</v>
      </c>
      <c r="K80" s="10">
        <f t="shared" si="6"/>
        <v>96.812863620403917</v>
      </c>
      <c r="L80" s="115"/>
      <c r="M80" s="151"/>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row>
    <row r="81" spans="1:255" s="4" customFormat="1" ht="22.65" customHeight="1" outlineLevel="1" x14ac:dyDescent="0.4">
      <c r="A81" s="99" t="s">
        <v>102</v>
      </c>
      <c r="B81" s="90" t="s">
        <v>251</v>
      </c>
      <c r="C81" s="90" t="s">
        <v>379</v>
      </c>
      <c r="D81" s="123">
        <v>45106</v>
      </c>
      <c r="E81" s="123">
        <v>45291</v>
      </c>
      <c r="F81" s="123">
        <v>45106</v>
      </c>
      <c r="G81" s="123">
        <v>45291</v>
      </c>
      <c r="H81" s="61" t="s">
        <v>5</v>
      </c>
      <c r="I81" s="10">
        <f>I82+I83</f>
        <v>805.79</v>
      </c>
      <c r="J81" s="10">
        <f>J82+J83</f>
        <v>805.79</v>
      </c>
      <c r="K81" s="10">
        <f t="shared" si="6"/>
        <v>100</v>
      </c>
      <c r="L81" s="90" t="s">
        <v>252</v>
      </c>
      <c r="M81" s="150" t="s">
        <v>574</v>
      </c>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row>
    <row r="82" spans="1:255" s="4" customFormat="1" ht="120.6" customHeight="1" outlineLevel="1" x14ac:dyDescent="0.4">
      <c r="A82" s="100"/>
      <c r="B82" s="117"/>
      <c r="C82" s="117"/>
      <c r="D82" s="124"/>
      <c r="E82" s="124"/>
      <c r="F82" s="124"/>
      <c r="G82" s="124"/>
      <c r="H82" s="61" t="s">
        <v>7</v>
      </c>
      <c r="I82" s="10">
        <v>765.5</v>
      </c>
      <c r="J82" s="10">
        <v>765.5</v>
      </c>
      <c r="K82" s="10">
        <f t="shared" si="6"/>
        <v>100</v>
      </c>
      <c r="L82" s="117"/>
      <c r="M82" s="151"/>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row>
    <row r="83" spans="1:255" s="4" customFormat="1" ht="80.400000000000006" customHeight="1" outlineLevel="1" x14ac:dyDescent="0.4">
      <c r="A83" s="101"/>
      <c r="B83" s="91"/>
      <c r="C83" s="91"/>
      <c r="D83" s="125"/>
      <c r="E83" s="125"/>
      <c r="F83" s="125"/>
      <c r="G83" s="125"/>
      <c r="H83" s="61" t="s">
        <v>8</v>
      </c>
      <c r="I83" s="10">
        <v>40.29</v>
      </c>
      <c r="J83" s="10">
        <v>40.29</v>
      </c>
      <c r="K83" s="10">
        <f t="shared" si="6"/>
        <v>100</v>
      </c>
      <c r="L83" s="91"/>
      <c r="M83" s="151"/>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row>
    <row r="84" spans="1:255" s="4" customFormat="1" ht="22.65" customHeight="1" outlineLevel="1" x14ac:dyDescent="0.4">
      <c r="A84" s="99" t="s">
        <v>103</v>
      </c>
      <c r="B84" s="90" t="s">
        <v>253</v>
      </c>
      <c r="C84" s="90" t="s">
        <v>380</v>
      </c>
      <c r="D84" s="123">
        <v>45106</v>
      </c>
      <c r="E84" s="123">
        <v>45291</v>
      </c>
      <c r="F84" s="123">
        <v>45106</v>
      </c>
      <c r="G84" s="123">
        <v>45291</v>
      </c>
      <c r="H84" s="61" t="s">
        <v>5</v>
      </c>
      <c r="I84" s="10">
        <f>I85+I86</f>
        <v>2953.32</v>
      </c>
      <c r="J84" s="10">
        <f>J85+J86</f>
        <v>2953.32</v>
      </c>
      <c r="K84" s="10">
        <f t="shared" si="6"/>
        <v>100</v>
      </c>
      <c r="L84" s="90" t="s">
        <v>254</v>
      </c>
      <c r="M84" s="185" t="s">
        <v>574</v>
      </c>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row>
    <row r="85" spans="1:255" s="4" customFormat="1" ht="111.75" customHeight="1" outlineLevel="1" x14ac:dyDescent="0.4">
      <c r="A85" s="100"/>
      <c r="B85" s="117"/>
      <c r="C85" s="117"/>
      <c r="D85" s="124"/>
      <c r="E85" s="124"/>
      <c r="F85" s="124"/>
      <c r="G85" s="124"/>
      <c r="H85" s="61" t="s">
        <v>7</v>
      </c>
      <c r="I85" s="10">
        <v>2805.65</v>
      </c>
      <c r="J85" s="10">
        <v>2805.65</v>
      </c>
      <c r="K85" s="10">
        <f t="shared" si="6"/>
        <v>100</v>
      </c>
      <c r="L85" s="117"/>
      <c r="M85" s="185"/>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row>
    <row r="86" spans="1:255" s="4" customFormat="1" ht="73.2" customHeight="1" outlineLevel="1" x14ac:dyDescent="0.4">
      <c r="A86" s="101"/>
      <c r="B86" s="91"/>
      <c r="C86" s="91"/>
      <c r="D86" s="125"/>
      <c r="E86" s="125"/>
      <c r="F86" s="125"/>
      <c r="G86" s="125"/>
      <c r="H86" s="61" t="s">
        <v>8</v>
      </c>
      <c r="I86" s="10">
        <v>147.66999999999999</v>
      </c>
      <c r="J86" s="10">
        <v>147.66999999999999</v>
      </c>
      <c r="K86" s="10">
        <f t="shared" si="6"/>
        <v>100</v>
      </c>
      <c r="L86" s="91"/>
      <c r="M86" s="185"/>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row>
    <row r="87" spans="1:255" s="4" customFormat="1" ht="22.65" customHeight="1" outlineLevel="1" x14ac:dyDescent="0.4">
      <c r="A87" s="99" t="s">
        <v>104</v>
      </c>
      <c r="B87" s="90" t="s">
        <v>255</v>
      </c>
      <c r="C87" s="90" t="s">
        <v>380</v>
      </c>
      <c r="D87" s="123">
        <v>45106</v>
      </c>
      <c r="E87" s="123">
        <v>45291</v>
      </c>
      <c r="F87" s="123">
        <v>45106</v>
      </c>
      <c r="G87" s="123">
        <v>45291</v>
      </c>
      <c r="H87" s="61" t="s">
        <v>5</v>
      </c>
      <c r="I87" s="10">
        <f>I88+I89</f>
        <v>248.8</v>
      </c>
      <c r="J87" s="10">
        <f>J88+J89</f>
        <v>248.8</v>
      </c>
      <c r="K87" s="10">
        <f t="shared" si="6"/>
        <v>100</v>
      </c>
      <c r="L87" s="94" t="s">
        <v>256</v>
      </c>
      <c r="M87" s="150" t="s">
        <v>574</v>
      </c>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row>
    <row r="88" spans="1:255" s="4" customFormat="1" ht="115.2" customHeight="1" outlineLevel="1" x14ac:dyDescent="0.4">
      <c r="A88" s="100"/>
      <c r="B88" s="117"/>
      <c r="C88" s="117"/>
      <c r="D88" s="124"/>
      <c r="E88" s="124"/>
      <c r="F88" s="124"/>
      <c r="G88" s="124"/>
      <c r="H88" s="61" t="s">
        <v>7</v>
      </c>
      <c r="I88" s="10">
        <v>236.36</v>
      </c>
      <c r="J88" s="10">
        <v>236.36</v>
      </c>
      <c r="K88" s="10">
        <f t="shared" si="6"/>
        <v>100</v>
      </c>
      <c r="L88" s="94"/>
      <c r="M88" s="151"/>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row>
    <row r="89" spans="1:255" s="4" customFormat="1" ht="76.2" customHeight="1" outlineLevel="1" x14ac:dyDescent="0.4">
      <c r="A89" s="101"/>
      <c r="B89" s="91"/>
      <c r="C89" s="91"/>
      <c r="D89" s="125"/>
      <c r="E89" s="125"/>
      <c r="F89" s="125"/>
      <c r="G89" s="125"/>
      <c r="H89" s="61" t="s">
        <v>8</v>
      </c>
      <c r="I89" s="10">
        <v>12.44</v>
      </c>
      <c r="J89" s="10">
        <v>12.44</v>
      </c>
      <c r="K89" s="10">
        <f t="shared" si="6"/>
        <v>100</v>
      </c>
      <c r="L89" s="94"/>
      <c r="M89" s="151"/>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row>
    <row r="90" spans="1:255" s="4" customFormat="1" ht="22.65" customHeight="1" outlineLevel="1" x14ac:dyDescent="0.4">
      <c r="A90" s="99" t="s">
        <v>105</v>
      </c>
      <c r="B90" s="90" t="s">
        <v>498</v>
      </c>
      <c r="C90" s="90" t="s">
        <v>381</v>
      </c>
      <c r="D90" s="123">
        <v>45106</v>
      </c>
      <c r="E90" s="123">
        <v>45291</v>
      </c>
      <c r="F90" s="123">
        <v>45106</v>
      </c>
      <c r="G90" s="123">
        <v>45291</v>
      </c>
      <c r="H90" s="61" t="s">
        <v>5</v>
      </c>
      <c r="I90" s="10">
        <f>I91+I92</f>
        <v>463.08000000000004</v>
      </c>
      <c r="J90" s="10">
        <f>J91+J92</f>
        <v>463.07000000000005</v>
      </c>
      <c r="K90" s="10">
        <f t="shared" si="6"/>
        <v>99.997840545909995</v>
      </c>
      <c r="L90" s="94" t="s">
        <v>517</v>
      </c>
      <c r="M90" s="150" t="s">
        <v>574</v>
      </c>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row>
    <row r="91" spans="1:255" s="4" customFormat="1" ht="114.75" customHeight="1" outlineLevel="1" x14ac:dyDescent="0.4">
      <c r="A91" s="100"/>
      <c r="B91" s="117"/>
      <c r="C91" s="117"/>
      <c r="D91" s="124"/>
      <c r="E91" s="124"/>
      <c r="F91" s="124"/>
      <c r="G91" s="124"/>
      <c r="H91" s="61" t="s">
        <v>7</v>
      </c>
      <c r="I91" s="10">
        <v>439.92</v>
      </c>
      <c r="J91" s="10">
        <v>439.91</v>
      </c>
      <c r="K91" s="10">
        <f t="shared" si="6"/>
        <v>99.997726859428994</v>
      </c>
      <c r="L91" s="94"/>
      <c r="M91" s="151"/>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row>
    <row r="92" spans="1:255" s="4" customFormat="1" ht="76.2" customHeight="1" outlineLevel="1" x14ac:dyDescent="0.4">
      <c r="A92" s="101"/>
      <c r="B92" s="91"/>
      <c r="C92" s="91"/>
      <c r="D92" s="125"/>
      <c r="E92" s="125"/>
      <c r="F92" s="125"/>
      <c r="G92" s="125"/>
      <c r="H92" s="61" t="s">
        <v>8</v>
      </c>
      <c r="I92" s="10">
        <v>23.16</v>
      </c>
      <c r="J92" s="10">
        <v>23.16</v>
      </c>
      <c r="K92" s="10">
        <f t="shared" si="6"/>
        <v>100</v>
      </c>
      <c r="L92" s="94"/>
      <c r="M92" s="151"/>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row>
    <row r="93" spans="1:255" s="4" customFormat="1" ht="22.65" customHeight="1" outlineLevel="1" x14ac:dyDescent="0.4">
      <c r="A93" s="99" t="s">
        <v>118</v>
      </c>
      <c r="B93" s="90" t="s">
        <v>257</v>
      </c>
      <c r="C93" s="90" t="s">
        <v>382</v>
      </c>
      <c r="D93" s="123">
        <v>45106</v>
      </c>
      <c r="E93" s="123">
        <v>45291</v>
      </c>
      <c r="F93" s="123">
        <v>45106</v>
      </c>
      <c r="G93" s="123">
        <v>45291</v>
      </c>
      <c r="H93" s="61" t="s">
        <v>5</v>
      </c>
      <c r="I93" s="10">
        <f>I94+I95</f>
        <v>471.25</v>
      </c>
      <c r="J93" s="10">
        <f>J94+J95</f>
        <v>471.25</v>
      </c>
      <c r="K93" s="10">
        <f t="shared" si="6"/>
        <v>100</v>
      </c>
      <c r="L93" s="94" t="s">
        <v>258</v>
      </c>
      <c r="M93" s="150" t="s">
        <v>574</v>
      </c>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row>
    <row r="94" spans="1:255" s="4" customFormat="1" ht="119.85" customHeight="1" outlineLevel="1" x14ac:dyDescent="0.4">
      <c r="A94" s="100"/>
      <c r="B94" s="117"/>
      <c r="C94" s="117"/>
      <c r="D94" s="124"/>
      <c r="E94" s="124"/>
      <c r="F94" s="124"/>
      <c r="G94" s="124"/>
      <c r="H94" s="61" t="s">
        <v>7</v>
      </c>
      <c r="I94" s="10">
        <v>447.68</v>
      </c>
      <c r="J94" s="10">
        <v>447.68</v>
      </c>
      <c r="K94" s="10">
        <f t="shared" si="6"/>
        <v>100</v>
      </c>
      <c r="L94" s="94"/>
      <c r="M94" s="151"/>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row>
    <row r="95" spans="1:255" s="4" customFormat="1" ht="62.4" customHeight="1" outlineLevel="1" x14ac:dyDescent="0.4">
      <c r="A95" s="101"/>
      <c r="B95" s="91"/>
      <c r="C95" s="91"/>
      <c r="D95" s="125"/>
      <c r="E95" s="125"/>
      <c r="F95" s="125"/>
      <c r="G95" s="125"/>
      <c r="H95" s="61" t="s">
        <v>8</v>
      </c>
      <c r="I95" s="10">
        <v>23.57</v>
      </c>
      <c r="J95" s="10">
        <v>23.57</v>
      </c>
      <c r="K95" s="10">
        <f t="shared" si="6"/>
        <v>100</v>
      </c>
      <c r="L95" s="94"/>
      <c r="M95" s="151"/>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row>
    <row r="96" spans="1:255" s="4" customFormat="1" ht="22.65" customHeight="1" outlineLevel="1" x14ac:dyDescent="0.4">
      <c r="A96" s="99" t="s">
        <v>106</v>
      </c>
      <c r="B96" s="90" t="s">
        <v>259</v>
      </c>
      <c r="C96" s="90" t="s">
        <v>380</v>
      </c>
      <c r="D96" s="123">
        <v>45106</v>
      </c>
      <c r="E96" s="123">
        <v>45291</v>
      </c>
      <c r="F96" s="123">
        <v>45106</v>
      </c>
      <c r="G96" s="123">
        <v>45291</v>
      </c>
      <c r="H96" s="61" t="s">
        <v>5</v>
      </c>
      <c r="I96" s="10">
        <f>I97+I98</f>
        <v>389.15</v>
      </c>
      <c r="J96" s="10">
        <f>J97+J98</f>
        <v>389.15</v>
      </c>
      <c r="K96" s="10">
        <f t="shared" si="6"/>
        <v>100</v>
      </c>
      <c r="L96" s="90" t="s">
        <v>260</v>
      </c>
      <c r="M96" s="150" t="s">
        <v>574</v>
      </c>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row>
    <row r="97" spans="1:255" s="4" customFormat="1" ht="113.1" customHeight="1" outlineLevel="1" x14ac:dyDescent="0.4">
      <c r="A97" s="100"/>
      <c r="B97" s="117"/>
      <c r="C97" s="117"/>
      <c r="D97" s="124"/>
      <c r="E97" s="124"/>
      <c r="F97" s="124"/>
      <c r="G97" s="124"/>
      <c r="H97" s="61" t="s">
        <v>7</v>
      </c>
      <c r="I97" s="10">
        <v>369.69</v>
      </c>
      <c r="J97" s="10">
        <v>369.69</v>
      </c>
      <c r="K97" s="10">
        <f t="shared" si="6"/>
        <v>100</v>
      </c>
      <c r="L97" s="117"/>
      <c r="M97" s="151"/>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row>
    <row r="98" spans="1:255" s="4" customFormat="1" ht="82.95" customHeight="1" outlineLevel="1" x14ac:dyDescent="0.4">
      <c r="A98" s="101"/>
      <c r="B98" s="91"/>
      <c r="C98" s="91"/>
      <c r="D98" s="125"/>
      <c r="E98" s="125"/>
      <c r="F98" s="125"/>
      <c r="G98" s="125"/>
      <c r="H98" s="61" t="s">
        <v>8</v>
      </c>
      <c r="I98" s="10">
        <v>19.46</v>
      </c>
      <c r="J98" s="10">
        <v>19.46</v>
      </c>
      <c r="K98" s="10">
        <f t="shared" si="6"/>
        <v>100</v>
      </c>
      <c r="L98" s="91"/>
      <c r="M98" s="151"/>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row>
    <row r="99" spans="1:255" s="4" customFormat="1" ht="22.65" customHeight="1" outlineLevel="1" x14ac:dyDescent="0.4">
      <c r="A99" s="99" t="s">
        <v>107</v>
      </c>
      <c r="B99" s="90" t="s">
        <v>499</v>
      </c>
      <c r="C99" s="90" t="s">
        <v>383</v>
      </c>
      <c r="D99" s="123">
        <v>45106</v>
      </c>
      <c r="E99" s="123">
        <v>45291</v>
      </c>
      <c r="F99" s="123">
        <v>45106</v>
      </c>
      <c r="G99" s="123">
        <v>45291</v>
      </c>
      <c r="H99" s="61" t="s">
        <v>5</v>
      </c>
      <c r="I99" s="10">
        <f>I100+I101</f>
        <v>137.94</v>
      </c>
      <c r="J99" s="10">
        <f>J100+J101</f>
        <v>116.7</v>
      </c>
      <c r="K99" s="10">
        <f t="shared" si="6"/>
        <v>84.602000869943467</v>
      </c>
      <c r="L99" s="90" t="s">
        <v>518</v>
      </c>
      <c r="M99" s="150" t="s">
        <v>574</v>
      </c>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row>
    <row r="100" spans="1:255" s="4" customFormat="1" ht="119.4" customHeight="1" outlineLevel="1" x14ac:dyDescent="0.4">
      <c r="A100" s="100"/>
      <c r="B100" s="117"/>
      <c r="C100" s="117"/>
      <c r="D100" s="124"/>
      <c r="E100" s="124"/>
      <c r="F100" s="124"/>
      <c r="G100" s="124"/>
      <c r="H100" s="61" t="s">
        <v>7</v>
      </c>
      <c r="I100" s="10">
        <v>131.04</v>
      </c>
      <c r="J100" s="10">
        <v>110.8</v>
      </c>
      <c r="K100" s="10">
        <f t="shared" si="6"/>
        <v>84.554334554334559</v>
      </c>
      <c r="L100" s="117"/>
      <c r="M100" s="151"/>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row>
    <row r="101" spans="1:255" s="4" customFormat="1" ht="72.599999999999994" customHeight="1" outlineLevel="1" x14ac:dyDescent="0.4">
      <c r="A101" s="101"/>
      <c r="B101" s="91"/>
      <c r="C101" s="91"/>
      <c r="D101" s="125"/>
      <c r="E101" s="125"/>
      <c r="F101" s="125"/>
      <c r="G101" s="125"/>
      <c r="H101" s="61" t="s">
        <v>8</v>
      </c>
      <c r="I101" s="10">
        <v>6.9</v>
      </c>
      <c r="J101" s="10">
        <v>5.9</v>
      </c>
      <c r="K101" s="10">
        <f t="shared" si="6"/>
        <v>85.507246376811594</v>
      </c>
      <c r="L101" s="91"/>
      <c r="M101" s="151"/>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row>
    <row r="102" spans="1:255" s="4" customFormat="1" ht="22.65" customHeight="1" outlineLevel="1" x14ac:dyDescent="0.4">
      <c r="A102" s="99" t="s">
        <v>108</v>
      </c>
      <c r="B102" s="90" t="s">
        <v>261</v>
      </c>
      <c r="C102" s="90" t="s">
        <v>383</v>
      </c>
      <c r="D102" s="123">
        <v>45106</v>
      </c>
      <c r="E102" s="123">
        <v>45291</v>
      </c>
      <c r="F102" s="123">
        <v>45106</v>
      </c>
      <c r="G102" s="123">
        <v>45291</v>
      </c>
      <c r="H102" s="61" t="s">
        <v>5</v>
      </c>
      <c r="I102" s="10">
        <f>I103+I104</f>
        <v>3700</v>
      </c>
      <c r="J102" s="10">
        <f>J103+J104</f>
        <v>3700</v>
      </c>
      <c r="K102" s="10">
        <f t="shared" si="6"/>
        <v>100</v>
      </c>
      <c r="L102" s="90" t="s">
        <v>262</v>
      </c>
      <c r="M102" s="150" t="s">
        <v>574</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row>
    <row r="103" spans="1:255" s="4" customFormat="1" ht="127.35" customHeight="1" outlineLevel="1" x14ac:dyDescent="0.4">
      <c r="A103" s="100"/>
      <c r="B103" s="117"/>
      <c r="C103" s="117"/>
      <c r="D103" s="124"/>
      <c r="E103" s="124"/>
      <c r="F103" s="124"/>
      <c r="G103" s="124"/>
      <c r="H103" s="61" t="s">
        <v>7</v>
      </c>
      <c r="I103" s="10">
        <v>3515</v>
      </c>
      <c r="J103" s="10">
        <v>3515</v>
      </c>
      <c r="K103" s="10">
        <f t="shared" si="6"/>
        <v>100</v>
      </c>
      <c r="L103" s="117"/>
      <c r="M103" s="151"/>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row>
    <row r="104" spans="1:255" s="4" customFormat="1" ht="52.2" customHeight="1" outlineLevel="1" x14ac:dyDescent="0.4">
      <c r="A104" s="101"/>
      <c r="B104" s="91"/>
      <c r="C104" s="91"/>
      <c r="D104" s="125"/>
      <c r="E104" s="125"/>
      <c r="F104" s="125"/>
      <c r="G104" s="125"/>
      <c r="H104" s="61" t="s">
        <v>8</v>
      </c>
      <c r="I104" s="10">
        <v>185</v>
      </c>
      <c r="J104" s="10">
        <v>185</v>
      </c>
      <c r="K104" s="10">
        <f t="shared" si="6"/>
        <v>100</v>
      </c>
      <c r="L104" s="91"/>
      <c r="M104" s="151"/>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row>
    <row r="105" spans="1:255" s="4" customFormat="1" ht="22.65" customHeight="1" outlineLevel="1" x14ac:dyDescent="0.4">
      <c r="A105" s="99" t="s">
        <v>109</v>
      </c>
      <c r="B105" s="90" t="s">
        <v>500</v>
      </c>
      <c r="C105" s="90" t="s">
        <v>384</v>
      </c>
      <c r="D105" s="123">
        <v>45106</v>
      </c>
      <c r="E105" s="123">
        <v>45291</v>
      </c>
      <c r="F105" s="123">
        <v>45106</v>
      </c>
      <c r="G105" s="123">
        <v>45291</v>
      </c>
      <c r="H105" s="61" t="s">
        <v>5</v>
      </c>
      <c r="I105" s="10">
        <f>I106+I107</f>
        <v>938.36</v>
      </c>
      <c r="J105" s="10">
        <f>J106+J107</f>
        <v>938.32999999999993</v>
      </c>
      <c r="K105" s="10">
        <f t="shared" si="6"/>
        <v>99.996802932776319</v>
      </c>
      <c r="L105" s="94" t="s">
        <v>519</v>
      </c>
      <c r="M105" s="150" t="s">
        <v>574</v>
      </c>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row>
    <row r="106" spans="1:255" s="4" customFormat="1" ht="127.35" customHeight="1" outlineLevel="1" x14ac:dyDescent="0.4">
      <c r="A106" s="100"/>
      <c r="B106" s="117"/>
      <c r="C106" s="117"/>
      <c r="D106" s="124"/>
      <c r="E106" s="124"/>
      <c r="F106" s="124"/>
      <c r="G106" s="124"/>
      <c r="H106" s="61" t="s">
        <v>7</v>
      </c>
      <c r="I106" s="10">
        <v>891.44</v>
      </c>
      <c r="J106" s="10">
        <v>891.41</v>
      </c>
      <c r="K106" s="10">
        <f t="shared" si="6"/>
        <v>99.996634658529999</v>
      </c>
      <c r="L106" s="94"/>
      <c r="M106" s="151"/>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row>
    <row r="107" spans="1:255" s="4" customFormat="1" ht="68.400000000000006" customHeight="1" outlineLevel="1" x14ac:dyDescent="0.4">
      <c r="A107" s="101"/>
      <c r="B107" s="91"/>
      <c r="C107" s="91"/>
      <c r="D107" s="125"/>
      <c r="E107" s="125"/>
      <c r="F107" s="125"/>
      <c r="G107" s="125"/>
      <c r="H107" s="61" t="s">
        <v>8</v>
      </c>
      <c r="I107" s="10">
        <v>46.92</v>
      </c>
      <c r="J107" s="10">
        <v>46.92</v>
      </c>
      <c r="K107" s="10">
        <f t="shared" si="6"/>
        <v>100</v>
      </c>
      <c r="L107" s="94"/>
      <c r="M107" s="151"/>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row>
    <row r="108" spans="1:255" s="4" customFormat="1" ht="22.65" customHeight="1" outlineLevel="1" x14ac:dyDescent="0.4">
      <c r="A108" s="99" t="s">
        <v>110</v>
      </c>
      <c r="B108" s="90" t="s">
        <v>501</v>
      </c>
      <c r="C108" s="90" t="s">
        <v>384</v>
      </c>
      <c r="D108" s="123">
        <v>45106</v>
      </c>
      <c r="E108" s="123">
        <v>45291</v>
      </c>
      <c r="F108" s="123">
        <v>45106</v>
      </c>
      <c r="G108" s="123">
        <v>45291</v>
      </c>
      <c r="H108" s="61" t="s">
        <v>5</v>
      </c>
      <c r="I108" s="10">
        <f>I109+I110</f>
        <v>81.599999999999994</v>
      </c>
      <c r="J108" s="10">
        <f>J109+J110</f>
        <v>81.599999999999994</v>
      </c>
      <c r="K108" s="10">
        <f t="shared" ref="K108:K110" si="9">J108/I108*100</f>
        <v>100</v>
      </c>
      <c r="L108" s="94" t="s">
        <v>520</v>
      </c>
      <c r="M108" s="185" t="s">
        <v>574</v>
      </c>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row>
    <row r="109" spans="1:255" s="4" customFormat="1" ht="127.35" customHeight="1" outlineLevel="1" x14ac:dyDescent="0.4">
      <c r="A109" s="100"/>
      <c r="B109" s="117"/>
      <c r="C109" s="117"/>
      <c r="D109" s="124"/>
      <c r="E109" s="124"/>
      <c r="F109" s="124"/>
      <c r="G109" s="124"/>
      <c r="H109" s="61" t="s">
        <v>7</v>
      </c>
      <c r="I109" s="10">
        <v>77.52</v>
      </c>
      <c r="J109" s="10">
        <v>77.52</v>
      </c>
      <c r="K109" s="10">
        <f t="shared" si="9"/>
        <v>100</v>
      </c>
      <c r="L109" s="94"/>
      <c r="M109" s="185"/>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row>
    <row r="110" spans="1:255" s="4" customFormat="1" ht="54.6" customHeight="1" outlineLevel="1" x14ac:dyDescent="0.4">
      <c r="A110" s="101"/>
      <c r="B110" s="91"/>
      <c r="C110" s="91"/>
      <c r="D110" s="125"/>
      <c r="E110" s="125"/>
      <c r="F110" s="125"/>
      <c r="G110" s="125"/>
      <c r="H110" s="61" t="s">
        <v>8</v>
      </c>
      <c r="I110" s="10">
        <v>4.08</v>
      </c>
      <c r="J110" s="10">
        <v>4.08</v>
      </c>
      <c r="K110" s="10">
        <f t="shared" si="9"/>
        <v>100</v>
      </c>
      <c r="L110" s="94"/>
      <c r="M110" s="185"/>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row>
    <row r="111" spans="1:255" s="4" customFormat="1" ht="22.65" customHeight="1" outlineLevel="1" x14ac:dyDescent="0.4">
      <c r="A111" s="99" t="s">
        <v>111</v>
      </c>
      <c r="B111" s="90" t="s">
        <v>385</v>
      </c>
      <c r="C111" s="90" t="s">
        <v>386</v>
      </c>
      <c r="D111" s="123">
        <v>45106</v>
      </c>
      <c r="E111" s="123">
        <v>45291</v>
      </c>
      <c r="F111" s="123">
        <v>45106</v>
      </c>
      <c r="G111" s="123">
        <v>45291</v>
      </c>
      <c r="H111" s="61" t="s">
        <v>5</v>
      </c>
      <c r="I111" s="10">
        <f>I112+I113</f>
        <v>21808.739999999998</v>
      </c>
      <c r="J111" s="10">
        <f>J112+J113</f>
        <v>20998.89</v>
      </c>
      <c r="K111" s="10">
        <f t="shared" si="6"/>
        <v>96.286580517719045</v>
      </c>
      <c r="L111" s="94" t="s">
        <v>263</v>
      </c>
      <c r="M111" s="150" t="s">
        <v>574</v>
      </c>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row>
    <row r="112" spans="1:255" s="4" customFormat="1" ht="125.1" customHeight="1" outlineLevel="1" x14ac:dyDescent="0.4">
      <c r="A112" s="100"/>
      <c r="B112" s="117"/>
      <c r="C112" s="117"/>
      <c r="D112" s="124"/>
      <c r="E112" s="124"/>
      <c r="F112" s="124"/>
      <c r="G112" s="124"/>
      <c r="H112" s="61" t="s">
        <v>7</v>
      </c>
      <c r="I112" s="10">
        <v>20718.3</v>
      </c>
      <c r="J112" s="10">
        <v>19948.939999999999</v>
      </c>
      <c r="K112" s="10">
        <f t="shared" si="6"/>
        <v>96.28656791339057</v>
      </c>
      <c r="L112" s="94" t="s">
        <v>169</v>
      </c>
      <c r="M112" s="151"/>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row>
    <row r="113" spans="1:255" s="4" customFormat="1" ht="58.2" customHeight="1" outlineLevel="1" x14ac:dyDescent="0.4">
      <c r="A113" s="101"/>
      <c r="B113" s="91"/>
      <c r="C113" s="91"/>
      <c r="D113" s="125"/>
      <c r="E113" s="125"/>
      <c r="F113" s="125"/>
      <c r="G113" s="125"/>
      <c r="H113" s="61" t="s">
        <v>8</v>
      </c>
      <c r="I113" s="10">
        <v>1090.44</v>
      </c>
      <c r="J113" s="10">
        <v>1049.95</v>
      </c>
      <c r="K113" s="10">
        <f t="shared" si="6"/>
        <v>96.286819999266342</v>
      </c>
      <c r="L113" s="94" t="s">
        <v>170</v>
      </c>
      <c r="M113" s="151"/>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row>
    <row r="114" spans="1:255" s="4" customFormat="1" ht="22.65" customHeight="1" outlineLevel="1" x14ac:dyDescent="0.4">
      <c r="A114" s="99" t="s">
        <v>112</v>
      </c>
      <c r="B114" s="90" t="s">
        <v>211</v>
      </c>
      <c r="C114" s="90" t="s">
        <v>387</v>
      </c>
      <c r="D114" s="123">
        <v>44991</v>
      </c>
      <c r="E114" s="123">
        <v>45291</v>
      </c>
      <c r="F114" s="123">
        <v>44991</v>
      </c>
      <c r="G114" s="123">
        <v>45291</v>
      </c>
      <c r="H114" s="61" t="s">
        <v>5</v>
      </c>
      <c r="I114" s="10">
        <f>I115+I116</f>
        <v>4169.8999999999996</v>
      </c>
      <c r="J114" s="10">
        <f>J115+J116</f>
        <v>3964.81</v>
      </c>
      <c r="K114" s="10">
        <f t="shared" si="6"/>
        <v>95.081656634451676</v>
      </c>
      <c r="L114" s="90" t="s">
        <v>264</v>
      </c>
      <c r="M114" s="150" t="s">
        <v>574</v>
      </c>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row>
    <row r="115" spans="1:255" s="4" customFormat="1" ht="124.35" customHeight="1" outlineLevel="1" x14ac:dyDescent="0.4">
      <c r="A115" s="100"/>
      <c r="B115" s="117"/>
      <c r="C115" s="117"/>
      <c r="D115" s="124"/>
      <c r="E115" s="124"/>
      <c r="F115" s="124"/>
      <c r="G115" s="124"/>
      <c r="H115" s="61" t="s">
        <v>7</v>
      </c>
      <c r="I115" s="10">
        <v>3961.4</v>
      </c>
      <c r="J115" s="10">
        <v>3766.56</v>
      </c>
      <c r="K115" s="10">
        <f t="shared" si="6"/>
        <v>95.081536830413484</v>
      </c>
      <c r="L115" s="117"/>
      <c r="M115" s="151"/>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row>
    <row r="116" spans="1:255" s="4" customFormat="1" ht="40.200000000000003" customHeight="1" outlineLevel="1" x14ac:dyDescent="0.4">
      <c r="A116" s="101"/>
      <c r="B116" s="91"/>
      <c r="C116" s="91"/>
      <c r="D116" s="125"/>
      <c r="E116" s="125"/>
      <c r="F116" s="125"/>
      <c r="G116" s="125"/>
      <c r="H116" s="61" t="s">
        <v>8</v>
      </c>
      <c r="I116" s="10">
        <v>208.49999999999955</v>
      </c>
      <c r="J116" s="10">
        <v>198.25</v>
      </c>
      <c r="K116" s="10">
        <f t="shared" si="6"/>
        <v>95.083932853717229</v>
      </c>
      <c r="L116" s="117"/>
      <c r="M116" s="151"/>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row>
    <row r="117" spans="1:255" s="4" customFormat="1" ht="22.65" customHeight="1" outlineLevel="1" x14ac:dyDescent="0.4">
      <c r="A117" s="99" t="s">
        <v>113</v>
      </c>
      <c r="B117" s="90" t="s">
        <v>388</v>
      </c>
      <c r="C117" s="90" t="s">
        <v>387</v>
      </c>
      <c r="D117" s="123">
        <v>44991</v>
      </c>
      <c r="E117" s="123">
        <v>45291</v>
      </c>
      <c r="F117" s="123">
        <v>44991</v>
      </c>
      <c r="G117" s="123">
        <v>45291</v>
      </c>
      <c r="H117" s="61" t="s">
        <v>5</v>
      </c>
      <c r="I117" s="10">
        <f>I118+I119</f>
        <v>550</v>
      </c>
      <c r="J117" s="10">
        <f>J118+J119</f>
        <v>550</v>
      </c>
      <c r="K117" s="74">
        <f t="shared" si="6"/>
        <v>100</v>
      </c>
      <c r="L117" s="90" t="s">
        <v>560</v>
      </c>
      <c r="M117" s="150" t="s">
        <v>574</v>
      </c>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row>
    <row r="118" spans="1:255" s="4" customFormat="1" ht="140.69999999999999" customHeight="1" outlineLevel="1" x14ac:dyDescent="0.4">
      <c r="A118" s="100"/>
      <c r="B118" s="117"/>
      <c r="C118" s="117"/>
      <c r="D118" s="124"/>
      <c r="E118" s="124"/>
      <c r="F118" s="124"/>
      <c r="G118" s="124"/>
      <c r="H118" s="61" t="s">
        <v>7</v>
      </c>
      <c r="I118" s="10">
        <v>522.5</v>
      </c>
      <c r="J118" s="10">
        <v>522.5</v>
      </c>
      <c r="K118" s="74">
        <f t="shared" si="6"/>
        <v>100</v>
      </c>
      <c r="L118" s="117"/>
      <c r="M118" s="151"/>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row>
    <row r="119" spans="1:255" s="4" customFormat="1" ht="34.35" customHeight="1" outlineLevel="1" x14ac:dyDescent="0.4">
      <c r="A119" s="101"/>
      <c r="B119" s="91"/>
      <c r="C119" s="91"/>
      <c r="D119" s="125"/>
      <c r="E119" s="125"/>
      <c r="F119" s="125"/>
      <c r="G119" s="125"/>
      <c r="H119" s="61" t="s">
        <v>8</v>
      </c>
      <c r="I119" s="10">
        <v>27.5</v>
      </c>
      <c r="J119" s="10">
        <v>27.5</v>
      </c>
      <c r="K119" s="74">
        <f t="shared" si="6"/>
        <v>100</v>
      </c>
      <c r="L119" s="117"/>
      <c r="M119" s="151"/>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row>
    <row r="120" spans="1:255" s="4" customFormat="1" ht="22.65" customHeight="1" outlineLevel="1" x14ac:dyDescent="0.4">
      <c r="A120" s="99" t="s">
        <v>114</v>
      </c>
      <c r="B120" s="90" t="s">
        <v>265</v>
      </c>
      <c r="C120" s="90" t="s">
        <v>387</v>
      </c>
      <c r="D120" s="123">
        <v>44991</v>
      </c>
      <c r="E120" s="123">
        <v>45291</v>
      </c>
      <c r="F120" s="123">
        <v>44991</v>
      </c>
      <c r="G120" s="123">
        <v>45291</v>
      </c>
      <c r="H120" s="61" t="s">
        <v>5</v>
      </c>
      <c r="I120" s="10">
        <f>I121+I122</f>
        <v>4400</v>
      </c>
      <c r="J120" s="10">
        <f>J121+J122</f>
        <v>0</v>
      </c>
      <c r="K120" s="74">
        <f t="shared" si="6"/>
        <v>0</v>
      </c>
      <c r="L120" s="160"/>
      <c r="M120" s="150" t="s">
        <v>577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row>
    <row r="121" spans="1:255" s="4" customFormat="1" ht="138.6" customHeight="1" outlineLevel="1" x14ac:dyDescent="0.4">
      <c r="A121" s="100"/>
      <c r="B121" s="117"/>
      <c r="C121" s="117"/>
      <c r="D121" s="124"/>
      <c r="E121" s="124"/>
      <c r="F121" s="124"/>
      <c r="G121" s="124"/>
      <c r="H121" s="61" t="s">
        <v>7</v>
      </c>
      <c r="I121" s="10">
        <v>4180</v>
      </c>
      <c r="J121" s="10">
        <v>0</v>
      </c>
      <c r="K121" s="74">
        <f t="shared" si="6"/>
        <v>0</v>
      </c>
      <c r="L121" s="161"/>
      <c r="M121" s="151"/>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row>
    <row r="122" spans="1:255" s="4" customFormat="1" ht="20.7" customHeight="1" outlineLevel="1" x14ac:dyDescent="0.4">
      <c r="A122" s="101"/>
      <c r="B122" s="91"/>
      <c r="C122" s="91"/>
      <c r="D122" s="125"/>
      <c r="E122" s="125"/>
      <c r="F122" s="125"/>
      <c r="G122" s="125"/>
      <c r="H122" s="61" t="s">
        <v>8</v>
      </c>
      <c r="I122" s="10">
        <v>220</v>
      </c>
      <c r="J122" s="10">
        <v>0</v>
      </c>
      <c r="K122" s="74">
        <f t="shared" si="6"/>
        <v>0</v>
      </c>
      <c r="L122" s="162"/>
      <c r="M122" s="151"/>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row>
    <row r="123" spans="1:255" s="4" customFormat="1" ht="22.65" customHeight="1" outlineLevel="1" x14ac:dyDescent="0.4">
      <c r="A123" s="99" t="s">
        <v>119</v>
      </c>
      <c r="B123" s="90" t="s">
        <v>266</v>
      </c>
      <c r="C123" s="90" t="s">
        <v>389</v>
      </c>
      <c r="D123" s="123">
        <v>45106</v>
      </c>
      <c r="E123" s="123">
        <v>45291</v>
      </c>
      <c r="F123" s="123">
        <v>45106</v>
      </c>
      <c r="G123" s="123">
        <v>45291</v>
      </c>
      <c r="H123" s="61" t="s">
        <v>5</v>
      </c>
      <c r="I123" s="10">
        <f>I124+I125</f>
        <v>1780</v>
      </c>
      <c r="J123" s="10">
        <f>J124+J125</f>
        <v>1780</v>
      </c>
      <c r="K123" s="10">
        <f t="shared" si="6"/>
        <v>100</v>
      </c>
      <c r="L123" s="91" t="s">
        <v>267</v>
      </c>
      <c r="M123" s="150" t="s">
        <v>574</v>
      </c>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row>
    <row r="124" spans="1:255" s="4" customFormat="1" ht="141.75" customHeight="1" outlineLevel="1" x14ac:dyDescent="0.4">
      <c r="A124" s="100"/>
      <c r="B124" s="155"/>
      <c r="C124" s="117"/>
      <c r="D124" s="124"/>
      <c r="E124" s="124"/>
      <c r="F124" s="124"/>
      <c r="G124" s="124"/>
      <c r="H124" s="61" t="s">
        <v>7</v>
      </c>
      <c r="I124" s="75">
        <v>1691</v>
      </c>
      <c r="J124" s="75">
        <v>1691</v>
      </c>
      <c r="K124" s="10">
        <f t="shared" si="6"/>
        <v>100</v>
      </c>
      <c r="L124" s="94" t="s">
        <v>169</v>
      </c>
      <c r="M124" s="151"/>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row>
    <row r="125" spans="1:255" s="4" customFormat="1" ht="20.7" customHeight="1" outlineLevel="1" x14ac:dyDescent="0.4">
      <c r="A125" s="101"/>
      <c r="B125" s="156"/>
      <c r="C125" s="91"/>
      <c r="D125" s="125"/>
      <c r="E125" s="125"/>
      <c r="F125" s="125"/>
      <c r="G125" s="125"/>
      <c r="H125" s="61" t="s">
        <v>8</v>
      </c>
      <c r="I125" s="75">
        <v>89</v>
      </c>
      <c r="J125" s="75">
        <v>89</v>
      </c>
      <c r="K125" s="10">
        <f t="shared" si="6"/>
        <v>100</v>
      </c>
      <c r="L125" s="94" t="s">
        <v>170</v>
      </c>
      <c r="M125" s="151"/>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row>
    <row r="126" spans="1:255" s="4" customFormat="1" ht="22.65" customHeight="1" outlineLevel="1" x14ac:dyDescent="0.4">
      <c r="A126" s="99" t="s">
        <v>115</v>
      </c>
      <c r="B126" s="90" t="s">
        <v>268</v>
      </c>
      <c r="C126" s="90" t="s">
        <v>390</v>
      </c>
      <c r="D126" s="123">
        <v>45106</v>
      </c>
      <c r="E126" s="123">
        <v>45291</v>
      </c>
      <c r="F126" s="123">
        <v>45106</v>
      </c>
      <c r="G126" s="123">
        <v>45291</v>
      </c>
      <c r="H126" s="61" t="s">
        <v>5</v>
      </c>
      <c r="I126" s="10">
        <f>I127+I128</f>
        <v>1932.06</v>
      </c>
      <c r="J126" s="10">
        <f>J127+J128</f>
        <v>1932.05</v>
      </c>
      <c r="K126" s="10">
        <f t="shared" si="6"/>
        <v>99.999482417730306</v>
      </c>
      <c r="L126" s="90" t="s">
        <v>345</v>
      </c>
      <c r="M126" s="150" t="s">
        <v>574</v>
      </c>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row>
    <row r="127" spans="1:255" s="4" customFormat="1" ht="135.44999999999999" customHeight="1" outlineLevel="1" x14ac:dyDescent="0.4">
      <c r="A127" s="100"/>
      <c r="B127" s="155"/>
      <c r="C127" s="117"/>
      <c r="D127" s="124"/>
      <c r="E127" s="124"/>
      <c r="F127" s="124"/>
      <c r="G127" s="124"/>
      <c r="H127" s="61" t="s">
        <v>7</v>
      </c>
      <c r="I127" s="75">
        <v>1835.45</v>
      </c>
      <c r="J127" s="75">
        <v>1835.44</v>
      </c>
      <c r="K127" s="10">
        <f t="shared" si="6"/>
        <v>99.999455174480374</v>
      </c>
      <c r="L127" s="117"/>
      <c r="M127" s="151"/>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row>
    <row r="128" spans="1:255" s="4" customFormat="1" ht="20.7" customHeight="1" outlineLevel="1" x14ac:dyDescent="0.4">
      <c r="A128" s="101"/>
      <c r="B128" s="156"/>
      <c r="C128" s="91"/>
      <c r="D128" s="125"/>
      <c r="E128" s="125"/>
      <c r="F128" s="125"/>
      <c r="G128" s="125"/>
      <c r="H128" s="61" t="s">
        <v>8</v>
      </c>
      <c r="I128" s="75">
        <v>96.61</v>
      </c>
      <c r="J128" s="75">
        <v>96.61</v>
      </c>
      <c r="K128" s="10">
        <f t="shared" si="6"/>
        <v>100</v>
      </c>
      <c r="L128" s="91"/>
      <c r="M128" s="151"/>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row>
    <row r="129" spans="1:255" s="4" customFormat="1" ht="22.65" customHeight="1" outlineLevel="1" x14ac:dyDescent="0.4">
      <c r="A129" s="99" t="s">
        <v>116</v>
      </c>
      <c r="B129" s="90" t="s">
        <v>269</v>
      </c>
      <c r="C129" s="90" t="s">
        <v>390</v>
      </c>
      <c r="D129" s="123">
        <v>45106</v>
      </c>
      <c r="E129" s="123">
        <v>45291</v>
      </c>
      <c r="F129" s="123">
        <v>45106</v>
      </c>
      <c r="G129" s="123">
        <v>45291</v>
      </c>
      <c r="H129" s="61" t="s">
        <v>5</v>
      </c>
      <c r="I129" s="10">
        <f>I130+I131</f>
        <v>1937.75</v>
      </c>
      <c r="J129" s="10">
        <f>J130+J131</f>
        <v>1937.75</v>
      </c>
      <c r="K129" s="10">
        <f t="shared" si="6"/>
        <v>100</v>
      </c>
      <c r="L129" s="94" t="s">
        <v>346</v>
      </c>
      <c r="M129" s="150" t="s">
        <v>574</v>
      </c>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row>
    <row r="130" spans="1:255" s="4" customFormat="1" ht="141" customHeight="1" outlineLevel="1" x14ac:dyDescent="0.4">
      <c r="A130" s="100"/>
      <c r="B130" s="155"/>
      <c r="C130" s="117"/>
      <c r="D130" s="124"/>
      <c r="E130" s="124"/>
      <c r="F130" s="124"/>
      <c r="G130" s="124"/>
      <c r="H130" s="61" t="s">
        <v>7</v>
      </c>
      <c r="I130" s="75">
        <v>1840.86</v>
      </c>
      <c r="J130" s="75">
        <v>1840.86</v>
      </c>
      <c r="K130" s="10">
        <f t="shared" si="6"/>
        <v>100</v>
      </c>
      <c r="L130" s="94"/>
      <c r="M130" s="151"/>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row>
    <row r="131" spans="1:255" s="4" customFormat="1" ht="20.7" customHeight="1" outlineLevel="1" x14ac:dyDescent="0.4">
      <c r="A131" s="101"/>
      <c r="B131" s="156"/>
      <c r="C131" s="91"/>
      <c r="D131" s="125"/>
      <c r="E131" s="125"/>
      <c r="F131" s="125"/>
      <c r="G131" s="125"/>
      <c r="H131" s="61" t="s">
        <v>8</v>
      </c>
      <c r="I131" s="75">
        <v>96.89</v>
      </c>
      <c r="J131" s="75">
        <v>96.89</v>
      </c>
      <c r="K131" s="10">
        <f t="shared" si="6"/>
        <v>100</v>
      </c>
      <c r="L131" s="94"/>
      <c r="M131" s="151"/>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row>
    <row r="132" spans="1:255" s="4" customFormat="1" ht="22.65" customHeight="1" outlineLevel="1" x14ac:dyDescent="0.4">
      <c r="A132" s="99" t="s">
        <v>120</v>
      </c>
      <c r="B132" s="90" t="s">
        <v>391</v>
      </c>
      <c r="C132" s="90" t="s">
        <v>390</v>
      </c>
      <c r="D132" s="123">
        <v>45106</v>
      </c>
      <c r="E132" s="123">
        <v>45291</v>
      </c>
      <c r="F132" s="123">
        <v>45106</v>
      </c>
      <c r="G132" s="123">
        <v>45291</v>
      </c>
      <c r="H132" s="61" t="s">
        <v>5</v>
      </c>
      <c r="I132" s="10">
        <f>I133+I134</f>
        <v>6222.34</v>
      </c>
      <c r="J132" s="10">
        <f>J133+J134</f>
        <v>6198</v>
      </c>
      <c r="K132" s="10">
        <f t="shared" si="6"/>
        <v>99.608828832882807</v>
      </c>
      <c r="L132" s="94" t="s">
        <v>521</v>
      </c>
      <c r="M132" s="150" t="s">
        <v>574</v>
      </c>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row>
    <row r="133" spans="1:255" s="4" customFormat="1" ht="139.19999999999999" customHeight="1" outlineLevel="1" x14ac:dyDescent="0.4">
      <c r="A133" s="100"/>
      <c r="B133" s="155"/>
      <c r="C133" s="117"/>
      <c r="D133" s="124"/>
      <c r="E133" s="124"/>
      <c r="F133" s="124"/>
      <c r="G133" s="124"/>
      <c r="H133" s="61" t="s">
        <v>7</v>
      </c>
      <c r="I133" s="75">
        <v>5911.22</v>
      </c>
      <c r="J133" s="75">
        <v>5888.09</v>
      </c>
      <c r="K133" s="10">
        <f t="shared" si="6"/>
        <v>99.6087102154885</v>
      </c>
      <c r="L133" s="94"/>
      <c r="M133" s="151"/>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row>
    <row r="134" spans="1:255" s="4" customFormat="1" ht="20.7" customHeight="1" outlineLevel="1" x14ac:dyDescent="0.4">
      <c r="A134" s="101"/>
      <c r="B134" s="156"/>
      <c r="C134" s="91"/>
      <c r="D134" s="125"/>
      <c r="E134" s="125"/>
      <c r="F134" s="125"/>
      <c r="G134" s="125"/>
      <c r="H134" s="61" t="s">
        <v>8</v>
      </c>
      <c r="I134" s="75">
        <v>311.12</v>
      </c>
      <c r="J134" s="75">
        <v>309.91000000000003</v>
      </c>
      <c r="K134" s="10">
        <f t="shared" si="6"/>
        <v>99.611082540498856</v>
      </c>
      <c r="L134" s="94"/>
      <c r="M134" s="151"/>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row>
    <row r="135" spans="1:255" s="4" customFormat="1" ht="22.65" customHeight="1" outlineLevel="1" x14ac:dyDescent="0.4">
      <c r="A135" s="99" t="s">
        <v>121</v>
      </c>
      <c r="B135" s="90" t="s">
        <v>169</v>
      </c>
      <c r="C135" s="90" t="s">
        <v>392</v>
      </c>
      <c r="D135" s="123">
        <v>44927</v>
      </c>
      <c r="E135" s="123">
        <v>45291</v>
      </c>
      <c r="F135" s="123">
        <v>44927</v>
      </c>
      <c r="G135" s="123">
        <v>45291</v>
      </c>
      <c r="H135" s="61" t="s">
        <v>5</v>
      </c>
      <c r="I135" s="10">
        <f>I136+I137</f>
        <v>837.79</v>
      </c>
      <c r="J135" s="10">
        <f>J136+J137</f>
        <v>837.79</v>
      </c>
      <c r="K135" s="10">
        <f t="shared" si="6"/>
        <v>100</v>
      </c>
      <c r="L135" s="90" t="s">
        <v>200</v>
      </c>
      <c r="M135" s="185" t="s">
        <v>574</v>
      </c>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row>
    <row r="136" spans="1:255" s="4" customFormat="1" ht="139.19999999999999" customHeight="1" outlineLevel="1" x14ac:dyDescent="0.4">
      <c r="A136" s="100"/>
      <c r="B136" s="117"/>
      <c r="C136" s="117"/>
      <c r="D136" s="124"/>
      <c r="E136" s="124"/>
      <c r="F136" s="124"/>
      <c r="G136" s="124"/>
      <c r="H136" s="61" t="s">
        <v>7</v>
      </c>
      <c r="I136" s="75">
        <v>795.9</v>
      </c>
      <c r="J136" s="75">
        <v>795.9</v>
      </c>
      <c r="K136" s="10">
        <f t="shared" si="6"/>
        <v>100</v>
      </c>
      <c r="L136" s="117"/>
      <c r="M136" s="185"/>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row>
    <row r="137" spans="1:255" s="4" customFormat="1" ht="44.4" customHeight="1" outlineLevel="1" x14ac:dyDescent="0.4">
      <c r="A137" s="101"/>
      <c r="B137" s="91"/>
      <c r="C137" s="91"/>
      <c r="D137" s="125"/>
      <c r="E137" s="125"/>
      <c r="F137" s="125"/>
      <c r="G137" s="125"/>
      <c r="H137" s="61" t="s">
        <v>8</v>
      </c>
      <c r="I137" s="75">
        <v>41.89</v>
      </c>
      <c r="J137" s="75">
        <v>41.89</v>
      </c>
      <c r="K137" s="10">
        <f t="shared" si="6"/>
        <v>100</v>
      </c>
      <c r="L137" s="91"/>
      <c r="M137" s="185"/>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row>
    <row r="138" spans="1:255" s="4" customFormat="1" ht="22.65" customHeight="1" outlineLevel="1" x14ac:dyDescent="0.4">
      <c r="A138" s="99" t="s">
        <v>122</v>
      </c>
      <c r="B138" s="90" t="s">
        <v>170</v>
      </c>
      <c r="C138" s="90" t="s">
        <v>392</v>
      </c>
      <c r="D138" s="123">
        <v>44927</v>
      </c>
      <c r="E138" s="123">
        <v>45291</v>
      </c>
      <c r="F138" s="123">
        <v>44927</v>
      </c>
      <c r="G138" s="123">
        <v>45291</v>
      </c>
      <c r="H138" s="61" t="s">
        <v>5</v>
      </c>
      <c r="I138" s="10">
        <f>I139+I140</f>
        <v>842.06000000000006</v>
      </c>
      <c r="J138" s="10">
        <f>J139+J140</f>
        <v>842.06000000000006</v>
      </c>
      <c r="K138" s="10">
        <f t="shared" ref="K138:K207" si="10">J138/I138*100</f>
        <v>100</v>
      </c>
      <c r="L138" s="90" t="s">
        <v>201</v>
      </c>
      <c r="M138" s="150" t="s">
        <v>574</v>
      </c>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row>
    <row r="139" spans="1:255" s="4" customFormat="1" ht="174.6" customHeight="1" outlineLevel="1" x14ac:dyDescent="0.4">
      <c r="A139" s="100"/>
      <c r="B139" s="117"/>
      <c r="C139" s="117"/>
      <c r="D139" s="124"/>
      <c r="E139" s="124"/>
      <c r="F139" s="124"/>
      <c r="G139" s="124"/>
      <c r="H139" s="61" t="s">
        <v>7</v>
      </c>
      <c r="I139" s="75">
        <v>799.95</v>
      </c>
      <c r="J139" s="75">
        <v>799.95</v>
      </c>
      <c r="K139" s="10">
        <f t="shared" si="10"/>
        <v>100</v>
      </c>
      <c r="L139" s="117"/>
      <c r="M139" s="151"/>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row>
    <row r="140" spans="1:255" s="4" customFormat="1" ht="20.7" customHeight="1" outlineLevel="1" x14ac:dyDescent="0.4">
      <c r="A140" s="101"/>
      <c r="B140" s="91"/>
      <c r="C140" s="91"/>
      <c r="D140" s="125"/>
      <c r="E140" s="125"/>
      <c r="F140" s="125"/>
      <c r="G140" s="125"/>
      <c r="H140" s="61" t="s">
        <v>8</v>
      </c>
      <c r="I140" s="75">
        <v>42.110000000000014</v>
      </c>
      <c r="J140" s="75">
        <v>42.110000000000014</v>
      </c>
      <c r="K140" s="10">
        <f t="shared" si="10"/>
        <v>100</v>
      </c>
      <c r="L140" s="91"/>
      <c r="M140" s="151"/>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row>
    <row r="141" spans="1:255" s="4" customFormat="1" ht="22.65" customHeight="1" outlineLevel="1" x14ac:dyDescent="0.4">
      <c r="A141" s="99" t="s">
        <v>123</v>
      </c>
      <c r="B141" s="90" t="s">
        <v>171</v>
      </c>
      <c r="C141" s="90" t="s">
        <v>392</v>
      </c>
      <c r="D141" s="123">
        <v>44927</v>
      </c>
      <c r="E141" s="123">
        <v>45291</v>
      </c>
      <c r="F141" s="123">
        <v>44927</v>
      </c>
      <c r="G141" s="123">
        <v>45291</v>
      </c>
      <c r="H141" s="61" t="s">
        <v>5</v>
      </c>
      <c r="I141" s="10">
        <f>I142+I143</f>
        <v>842.11</v>
      </c>
      <c r="J141" s="10">
        <f>J142+J143</f>
        <v>491.5</v>
      </c>
      <c r="K141" s="10">
        <f t="shared" si="10"/>
        <v>58.365296695206091</v>
      </c>
      <c r="L141" s="90" t="s">
        <v>202</v>
      </c>
      <c r="M141" s="150" t="s">
        <v>574</v>
      </c>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row>
    <row r="142" spans="1:255" s="4" customFormat="1" ht="137.4" customHeight="1" outlineLevel="1" x14ac:dyDescent="0.4">
      <c r="A142" s="100"/>
      <c r="B142" s="117"/>
      <c r="C142" s="117"/>
      <c r="D142" s="124"/>
      <c r="E142" s="124"/>
      <c r="F142" s="124"/>
      <c r="G142" s="124"/>
      <c r="H142" s="61" t="s">
        <v>7</v>
      </c>
      <c r="I142" s="75">
        <v>800</v>
      </c>
      <c r="J142" s="75">
        <v>466.92</v>
      </c>
      <c r="K142" s="10">
        <f t="shared" si="10"/>
        <v>58.365000000000002</v>
      </c>
      <c r="L142" s="117"/>
      <c r="M142" s="151"/>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row>
    <row r="143" spans="1:255" s="4" customFormat="1" ht="52.95" customHeight="1" outlineLevel="1" x14ac:dyDescent="0.4">
      <c r="A143" s="101"/>
      <c r="B143" s="91"/>
      <c r="C143" s="91"/>
      <c r="D143" s="125"/>
      <c r="E143" s="125"/>
      <c r="F143" s="125"/>
      <c r="G143" s="125"/>
      <c r="H143" s="61" t="s">
        <v>8</v>
      </c>
      <c r="I143" s="75">
        <v>42.110000000000014</v>
      </c>
      <c r="J143" s="75">
        <v>24.58</v>
      </c>
      <c r="K143" s="10">
        <f t="shared" si="10"/>
        <v>58.3709332700071</v>
      </c>
      <c r="L143" s="91"/>
      <c r="M143" s="151"/>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row>
    <row r="144" spans="1:255" s="4" customFormat="1" ht="22.65" customHeight="1" outlineLevel="1" x14ac:dyDescent="0.4">
      <c r="A144" s="99" t="s">
        <v>124</v>
      </c>
      <c r="B144" s="90" t="s">
        <v>172</v>
      </c>
      <c r="C144" s="90" t="s">
        <v>392</v>
      </c>
      <c r="D144" s="123">
        <v>44927</v>
      </c>
      <c r="E144" s="123">
        <v>45291</v>
      </c>
      <c r="F144" s="123">
        <v>44927</v>
      </c>
      <c r="G144" s="123">
        <v>45291</v>
      </c>
      <c r="H144" s="61" t="s">
        <v>5</v>
      </c>
      <c r="I144" s="10">
        <f>I145+I146</f>
        <v>736.85</v>
      </c>
      <c r="J144" s="10">
        <f>J145+J146</f>
        <v>709.82</v>
      </c>
      <c r="K144" s="10">
        <f t="shared" si="10"/>
        <v>96.331682160548283</v>
      </c>
      <c r="L144" s="90" t="s">
        <v>203</v>
      </c>
      <c r="M144" s="150" t="s">
        <v>574</v>
      </c>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row>
    <row r="145" spans="1:255" s="4" customFormat="1" ht="144.6" customHeight="1" outlineLevel="1" x14ac:dyDescent="0.4">
      <c r="A145" s="100"/>
      <c r="B145" s="117"/>
      <c r="C145" s="117"/>
      <c r="D145" s="124"/>
      <c r="E145" s="124"/>
      <c r="F145" s="124"/>
      <c r="G145" s="124"/>
      <c r="H145" s="61" t="s">
        <v>7</v>
      </c>
      <c r="I145" s="75">
        <v>700</v>
      </c>
      <c r="J145" s="75">
        <v>674.33</v>
      </c>
      <c r="K145" s="10">
        <f t="shared" si="10"/>
        <v>96.332857142857151</v>
      </c>
      <c r="L145" s="117"/>
      <c r="M145" s="151"/>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row>
    <row r="146" spans="1:255" s="4" customFormat="1" ht="40.200000000000003" customHeight="1" outlineLevel="1" x14ac:dyDescent="0.4">
      <c r="A146" s="101"/>
      <c r="B146" s="91"/>
      <c r="C146" s="91"/>
      <c r="D146" s="125"/>
      <c r="E146" s="125"/>
      <c r="F146" s="125"/>
      <c r="G146" s="125"/>
      <c r="H146" s="61" t="s">
        <v>8</v>
      </c>
      <c r="I146" s="75">
        <v>36.850000000000023</v>
      </c>
      <c r="J146" s="75">
        <v>35.49</v>
      </c>
      <c r="K146" s="10">
        <f t="shared" si="10"/>
        <v>96.309362279511475</v>
      </c>
      <c r="L146" s="91"/>
      <c r="M146" s="151"/>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row>
    <row r="147" spans="1:255" s="4" customFormat="1" ht="22.65" customHeight="1" outlineLevel="1" x14ac:dyDescent="0.4">
      <c r="A147" s="99" t="s">
        <v>125</v>
      </c>
      <c r="B147" s="90" t="s">
        <v>173</v>
      </c>
      <c r="C147" s="90" t="s">
        <v>392</v>
      </c>
      <c r="D147" s="123">
        <v>44927</v>
      </c>
      <c r="E147" s="123">
        <v>45291</v>
      </c>
      <c r="F147" s="123">
        <v>44927</v>
      </c>
      <c r="G147" s="123">
        <v>45291</v>
      </c>
      <c r="H147" s="61" t="s">
        <v>5</v>
      </c>
      <c r="I147" s="10">
        <f>I148+I149</f>
        <v>884.22</v>
      </c>
      <c r="J147" s="10">
        <f>J148+J149</f>
        <v>884.22</v>
      </c>
      <c r="K147" s="10">
        <f t="shared" si="10"/>
        <v>100</v>
      </c>
      <c r="L147" s="90" t="s">
        <v>174</v>
      </c>
      <c r="M147" s="150" t="s">
        <v>574</v>
      </c>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row>
    <row r="148" spans="1:255" s="4" customFormat="1" ht="151.19999999999999" customHeight="1" outlineLevel="1" x14ac:dyDescent="0.4">
      <c r="A148" s="100"/>
      <c r="B148" s="117"/>
      <c r="C148" s="117"/>
      <c r="D148" s="124"/>
      <c r="E148" s="124"/>
      <c r="F148" s="124"/>
      <c r="G148" s="124"/>
      <c r="H148" s="61" t="s">
        <v>7</v>
      </c>
      <c r="I148" s="75">
        <v>840</v>
      </c>
      <c r="J148" s="75">
        <v>840</v>
      </c>
      <c r="K148" s="10">
        <f t="shared" si="10"/>
        <v>100</v>
      </c>
      <c r="L148" s="117"/>
      <c r="M148" s="151"/>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row>
    <row r="149" spans="1:255" s="4" customFormat="1" ht="26.4" customHeight="1" outlineLevel="1" x14ac:dyDescent="0.4">
      <c r="A149" s="101"/>
      <c r="B149" s="91"/>
      <c r="C149" s="91"/>
      <c r="D149" s="125"/>
      <c r="E149" s="125"/>
      <c r="F149" s="125"/>
      <c r="G149" s="125"/>
      <c r="H149" s="61" t="s">
        <v>8</v>
      </c>
      <c r="I149" s="75">
        <v>44.22</v>
      </c>
      <c r="J149" s="75">
        <v>44.22</v>
      </c>
      <c r="K149" s="10">
        <f t="shared" si="10"/>
        <v>100</v>
      </c>
      <c r="L149" s="91"/>
      <c r="M149" s="151"/>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row>
    <row r="150" spans="1:255" s="4" customFormat="1" ht="22.65" customHeight="1" outlineLevel="1" x14ac:dyDescent="0.4">
      <c r="A150" s="99" t="s">
        <v>126</v>
      </c>
      <c r="B150" s="90" t="s">
        <v>175</v>
      </c>
      <c r="C150" s="90" t="s">
        <v>392</v>
      </c>
      <c r="D150" s="123">
        <v>44927</v>
      </c>
      <c r="E150" s="123">
        <v>45291</v>
      </c>
      <c r="F150" s="123">
        <v>44927</v>
      </c>
      <c r="G150" s="123">
        <v>45291</v>
      </c>
      <c r="H150" s="61" t="s">
        <v>5</v>
      </c>
      <c r="I150" s="10">
        <f>I151+I152</f>
        <v>847.07</v>
      </c>
      <c r="J150" s="10">
        <f>J151+J152</f>
        <v>847.07</v>
      </c>
      <c r="K150" s="10">
        <f t="shared" si="10"/>
        <v>100</v>
      </c>
      <c r="L150" s="90" t="s">
        <v>176</v>
      </c>
      <c r="M150" s="150" t="s">
        <v>574</v>
      </c>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row>
    <row r="151" spans="1:255" s="4" customFormat="1" ht="138" customHeight="1" outlineLevel="1" x14ac:dyDescent="0.4">
      <c r="A151" s="100"/>
      <c r="B151" s="117"/>
      <c r="C151" s="117"/>
      <c r="D151" s="124"/>
      <c r="E151" s="124"/>
      <c r="F151" s="124"/>
      <c r="G151" s="124"/>
      <c r="H151" s="61" t="s">
        <v>7</v>
      </c>
      <c r="I151" s="75">
        <v>804.71</v>
      </c>
      <c r="J151" s="75">
        <v>804.71</v>
      </c>
      <c r="K151" s="10">
        <f t="shared" si="10"/>
        <v>100</v>
      </c>
      <c r="L151" s="117"/>
      <c r="M151" s="151"/>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row>
    <row r="152" spans="1:255" s="4" customFormat="1" ht="46.2" customHeight="1" outlineLevel="1" x14ac:dyDescent="0.4">
      <c r="A152" s="101"/>
      <c r="B152" s="91"/>
      <c r="C152" s="91"/>
      <c r="D152" s="125"/>
      <c r="E152" s="125"/>
      <c r="F152" s="125"/>
      <c r="G152" s="125"/>
      <c r="H152" s="61" t="s">
        <v>8</v>
      </c>
      <c r="I152" s="75">
        <v>42.36</v>
      </c>
      <c r="J152" s="75">
        <v>42.36</v>
      </c>
      <c r="K152" s="10">
        <f t="shared" si="10"/>
        <v>100</v>
      </c>
      <c r="L152" s="91"/>
      <c r="M152" s="151"/>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row>
    <row r="153" spans="1:255" s="4" customFormat="1" ht="22.65" customHeight="1" outlineLevel="1" x14ac:dyDescent="0.4">
      <c r="A153" s="99" t="s">
        <v>149</v>
      </c>
      <c r="B153" s="90" t="s">
        <v>270</v>
      </c>
      <c r="C153" s="90" t="s">
        <v>392</v>
      </c>
      <c r="D153" s="123">
        <v>44927</v>
      </c>
      <c r="E153" s="123">
        <v>45291</v>
      </c>
      <c r="F153" s="123">
        <v>44927</v>
      </c>
      <c r="G153" s="123">
        <v>45291</v>
      </c>
      <c r="H153" s="61" t="s">
        <v>5</v>
      </c>
      <c r="I153" s="10">
        <f>I154+I155</f>
        <v>2819.1899999999996</v>
      </c>
      <c r="J153" s="10">
        <f>J154+J155</f>
        <v>0</v>
      </c>
      <c r="K153" s="10">
        <f t="shared" si="10"/>
        <v>0</v>
      </c>
      <c r="L153" s="90" t="s">
        <v>271</v>
      </c>
      <c r="M153" s="150" t="s">
        <v>577</v>
      </c>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row>
    <row r="154" spans="1:255" s="4" customFormat="1" ht="147" customHeight="1" outlineLevel="1" x14ac:dyDescent="0.4">
      <c r="A154" s="100"/>
      <c r="B154" s="117"/>
      <c r="C154" s="117"/>
      <c r="D154" s="124"/>
      <c r="E154" s="124"/>
      <c r="F154" s="124"/>
      <c r="G154" s="124"/>
      <c r="H154" s="61" t="s">
        <v>7</v>
      </c>
      <c r="I154" s="75">
        <v>2678.22</v>
      </c>
      <c r="J154" s="75">
        <v>0</v>
      </c>
      <c r="K154" s="10">
        <f t="shared" si="10"/>
        <v>0</v>
      </c>
      <c r="L154" s="117"/>
      <c r="M154" s="151"/>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row>
    <row r="155" spans="1:255" s="4" customFormat="1" ht="42.6" customHeight="1" outlineLevel="1" x14ac:dyDescent="0.4">
      <c r="A155" s="101"/>
      <c r="B155" s="91"/>
      <c r="C155" s="91"/>
      <c r="D155" s="125"/>
      <c r="E155" s="125"/>
      <c r="F155" s="125"/>
      <c r="G155" s="125"/>
      <c r="H155" s="61" t="s">
        <v>8</v>
      </c>
      <c r="I155" s="75">
        <v>140.97</v>
      </c>
      <c r="J155" s="75">
        <v>0</v>
      </c>
      <c r="K155" s="10">
        <f t="shared" si="10"/>
        <v>0</v>
      </c>
      <c r="L155" s="91"/>
      <c r="M155" s="151"/>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row>
    <row r="156" spans="1:255" s="4" customFormat="1" ht="22.65" customHeight="1" outlineLevel="1" x14ac:dyDescent="0.4">
      <c r="A156" s="99" t="s">
        <v>127</v>
      </c>
      <c r="B156" s="90" t="s">
        <v>272</v>
      </c>
      <c r="C156" s="90" t="s">
        <v>392</v>
      </c>
      <c r="D156" s="123">
        <v>44927</v>
      </c>
      <c r="E156" s="123">
        <v>45291</v>
      </c>
      <c r="F156" s="123">
        <v>44927</v>
      </c>
      <c r="G156" s="123">
        <v>45291</v>
      </c>
      <c r="H156" s="61" t="s">
        <v>5</v>
      </c>
      <c r="I156" s="10">
        <f>I157+I158</f>
        <v>1667.8200000000002</v>
      </c>
      <c r="J156" s="10">
        <f>J157+J158</f>
        <v>1667.8200000000002</v>
      </c>
      <c r="K156" s="10">
        <f t="shared" si="10"/>
        <v>100</v>
      </c>
      <c r="L156" s="90" t="s">
        <v>273</v>
      </c>
      <c r="M156" s="150" t="s">
        <v>574</v>
      </c>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row>
    <row r="157" spans="1:255" s="4" customFormat="1" ht="146.4" customHeight="1" outlineLevel="1" x14ac:dyDescent="0.4">
      <c r="A157" s="100"/>
      <c r="B157" s="117"/>
      <c r="C157" s="117"/>
      <c r="D157" s="124"/>
      <c r="E157" s="124"/>
      <c r="F157" s="124"/>
      <c r="G157" s="124"/>
      <c r="H157" s="61" t="s">
        <v>7</v>
      </c>
      <c r="I157" s="75">
        <v>1584.42</v>
      </c>
      <c r="J157" s="75">
        <v>1584.42</v>
      </c>
      <c r="K157" s="10">
        <f t="shared" si="10"/>
        <v>100</v>
      </c>
      <c r="L157" s="117"/>
      <c r="M157" s="151"/>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row>
    <row r="158" spans="1:255" s="4" customFormat="1" ht="44.4" customHeight="1" outlineLevel="1" x14ac:dyDescent="0.4">
      <c r="A158" s="101"/>
      <c r="B158" s="91"/>
      <c r="C158" s="91"/>
      <c r="D158" s="125"/>
      <c r="E158" s="125"/>
      <c r="F158" s="125"/>
      <c r="G158" s="125"/>
      <c r="H158" s="61" t="s">
        <v>8</v>
      </c>
      <c r="I158" s="75">
        <v>83.4</v>
      </c>
      <c r="J158" s="75">
        <v>83.4</v>
      </c>
      <c r="K158" s="10">
        <f t="shared" si="10"/>
        <v>100</v>
      </c>
      <c r="L158" s="91"/>
      <c r="M158" s="151"/>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row>
    <row r="159" spans="1:255" s="4" customFormat="1" ht="22.65" customHeight="1" outlineLevel="1" x14ac:dyDescent="0.4">
      <c r="A159" s="99" t="s">
        <v>128</v>
      </c>
      <c r="B159" s="90" t="s">
        <v>274</v>
      </c>
      <c r="C159" s="90" t="s">
        <v>392</v>
      </c>
      <c r="D159" s="123">
        <v>44927</v>
      </c>
      <c r="E159" s="123">
        <v>45291</v>
      </c>
      <c r="F159" s="123">
        <v>44927</v>
      </c>
      <c r="G159" s="123">
        <v>45291</v>
      </c>
      <c r="H159" s="61" t="s">
        <v>5</v>
      </c>
      <c r="I159" s="10">
        <f>I160+I161</f>
        <v>3177.04</v>
      </c>
      <c r="J159" s="10">
        <f>J160+J161</f>
        <v>0</v>
      </c>
      <c r="K159" s="10">
        <f t="shared" si="10"/>
        <v>0</v>
      </c>
      <c r="L159" s="90" t="s">
        <v>275</v>
      </c>
      <c r="M159" s="185" t="s">
        <v>577</v>
      </c>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row>
    <row r="160" spans="1:255" s="4" customFormat="1" ht="149.1" customHeight="1" outlineLevel="1" x14ac:dyDescent="0.4">
      <c r="A160" s="100"/>
      <c r="B160" s="117"/>
      <c r="C160" s="117"/>
      <c r="D160" s="124"/>
      <c r="E160" s="124"/>
      <c r="F160" s="124"/>
      <c r="G160" s="124"/>
      <c r="H160" s="61" t="s">
        <v>7</v>
      </c>
      <c r="I160" s="75">
        <v>3018.18</v>
      </c>
      <c r="J160" s="75">
        <v>0</v>
      </c>
      <c r="K160" s="10">
        <f t="shared" si="10"/>
        <v>0</v>
      </c>
      <c r="L160" s="117"/>
      <c r="M160" s="185"/>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row>
    <row r="161" spans="1:255" s="4" customFormat="1" ht="48.6" customHeight="1" outlineLevel="1" x14ac:dyDescent="0.4">
      <c r="A161" s="101"/>
      <c r="B161" s="91"/>
      <c r="C161" s="91"/>
      <c r="D161" s="125"/>
      <c r="E161" s="125"/>
      <c r="F161" s="125"/>
      <c r="G161" s="125"/>
      <c r="H161" s="61" t="s">
        <v>8</v>
      </c>
      <c r="I161" s="75">
        <v>158.86000000000001</v>
      </c>
      <c r="J161" s="75">
        <v>0</v>
      </c>
      <c r="K161" s="10">
        <f t="shared" si="10"/>
        <v>0</v>
      </c>
      <c r="L161" s="91"/>
      <c r="M161" s="185"/>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row>
    <row r="162" spans="1:255" s="4" customFormat="1" ht="22.65" customHeight="1" outlineLevel="1" x14ac:dyDescent="0.4">
      <c r="A162" s="99" t="s">
        <v>129</v>
      </c>
      <c r="B162" s="90" t="s">
        <v>276</v>
      </c>
      <c r="C162" s="90" t="s">
        <v>392</v>
      </c>
      <c r="D162" s="123">
        <v>44927</v>
      </c>
      <c r="E162" s="123">
        <v>45291</v>
      </c>
      <c r="F162" s="123">
        <v>44927</v>
      </c>
      <c r="G162" s="123">
        <v>45291</v>
      </c>
      <c r="H162" s="61" t="s">
        <v>5</v>
      </c>
      <c r="I162" s="10">
        <f>I163+I164</f>
        <v>2586.9900000000002</v>
      </c>
      <c r="J162" s="10">
        <f>J163+J164</f>
        <v>1172.05</v>
      </c>
      <c r="K162" s="10">
        <f t="shared" si="10"/>
        <v>45.305548146687848</v>
      </c>
      <c r="L162" s="90" t="s">
        <v>277</v>
      </c>
      <c r="M162" s="150" t="s">
        <v>577</v>
      </c>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row>
    <row r="163" spans="1:255" s="4" customFormat="1" ht="154.19999999999999" customHeight="1" outlineLevel="1" x14ac:dyDescent="0.4">
      <c r="A163" s="100"/>
      <c r="B163" s="117"/>
      <c r="C163" s="117"/>
      <c r="D163" s="124"/>
      <c r="E163" s="124"/>
      <c r="F163" s="124"/>
      <c r="G163" s="124"/>
      <c r="H163" s="61" t="s">
        <v>7</v>
      </c>
      <c r="I163" s="75">
        <v>2457.63</v>
      </c>
      <c r="J163" s="75">
        <v>1113.44</v>
      </c>
      <c r="K163" s="10">
        <f t="shared" si="10"/>
        <v>45.305436538453712</v>
      </c>
      <c r="L163" s="117"/>
      <c r="M163" s="151"/>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row>
    <row r="164" spans="1:255" s="4" customFormat="1" ht="36.6" customHeight="1" outlineLevel="1" x14ac:dyDescent="0.4">
      <c r="A164" s="101"/>
      <c r="B164" s="91"/>
      <c r="C164" s="91"/>
      <c r="D164" s="125"/>
      <c r="E164" s="125"/>
      <c r="F164" s="125"/>
      <c r="G164" s="125"/>
      <c r="H164" s="61" t="s">
        <v>8</v>
      </c>
      <c r="I164" s="75">
        <v>129.36000000000001</v>
      </c>
      <c r="J164" s="75">
        <v>58.61</v>
      </c>
      <c r="K164" s="10">
        <f t="shared" si="10"/>
        <v>45.307668521954234</v>
      </c>
      <c r="L164" s="91"/>
      <c r="M164" s="151"/>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row>
    <row r="165" spans="1:255" s="4" customFormat="1" ht="22.65" customHeight="1" outlineLevel="1" x14ac:dyDescent="0.4">
      <c r="A165" s="99" t="s">
        <v>130</v>
      </c>
      <c r="B165" s="90" t="s">
        <v>278</v>
      </c>
      <c r="C165" s="90" t="s">
        <v>392</v>
      </c>
      <c r="D165" s="123">
        <v>44927</v>
      </c>
      <c r="E165" s="123">
        <v>45291</v>
      </c>
      <c r="F165" s="123">
        <v>44927</v>
      </c>
      <c r="G165" s="123">
        <v>45291</v>
      </c>
      <c r="H165" s="61" t="s">
        <v>5</v>
      </c>
      <c r="I165" s="10">
        <f>I166+I167</f>
        <v>7791.95</v>
      </c>
      <c r="J165" s="10">
        <f>J166+J167</f>
        <v>7791.9400000000005</v>
      </c>
      <c r="K165" s="10">
        <f t="shared" si="10"/>
        <v>99.99987166242083</v>
      </c>
      <c r="L165" s="90" t="s">
        <v>279</v>
      </c>
      <c r="M165" s="150" t="s">
        <v>574</v>
      </c>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row>
    <row r="166" spans="1:255" s="4" customFormat="1" ht="158.69999999999999" customHeight="1" outlineLevel="1" x14ac:dyDescent="0.4">
      <c r="A166" s="100"/>
      <c r="B166" s="117"/>
      <c r="C166" s="117"/>
      <c r="D166" s="124"/>
      <c r="E166" s="124"/>
      <c r="F166" s="124"/>
      <c r="G166" s="124"/>
      <c r="H166" s="61" t="s">
        <v>7</v>
      </c>
      <c r="I166" s="75">
        <v>7402.34</v>
      </c>
      <c r="J166" s="75">
        <v>7402.34</v>
      </c>
      <c r="K166" s="10">
        <f t="shared" si="10"/>
        <v>100</v>
      </c>
      <c r="L166" s="117"/>
      <c r="M166" s="151"/>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row>
    <row r="167" spans="1:255" s="4" customFormat="1" ht="20.7" customHeight="1" outlineLevel="1" x14ac:dyDescent="0.4">
      <c r="A167" s="101"/>
      <c r="B167" s="91"/>
      <c r="C167" s="91"/>
      <c r="D167" s="125"/>
      <c r="E167" s="125"/>
      <c r="F167" s="125"/>
      <c r="G167" s="125"/>
      <c r="H167" s="61" t="s">
        <v>8</v>
      </c>
      <c r="I167" s="75">
        <v>389.61</v>
      </c>
      <c r="J167" s="75">
        <v>389.6</v>
      </c>
      <c r="K167" s="10">
        <f t="shared" si="10"/>
        <v>99.997433330766668</v>
      </c>
      <c r="L167" s="91"/>
      <c r="M167" s="151"/>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row>
    <row r="168" spans="1:255" s="4" customFormat="1" ht="22.65" customHeight="1" outlineLevel="1" x14ac:dyDescent="0.4">
      <c r="A168" s="99" t="s">
        <v>131</v>
      </c>
      <c r="B168" s="90" t="s">
        <v>280</v>
      </c>
      <c r="C168" s="90" t="s">
        <v>392</v>
      </c>
      <c r="D168" s="123">
        <v>44927</v>
      </c>
      <c r="E168" s="123">
        <v>45291</v>
      </c>
      <c r="F168" s="123">
        <v>44927</v>
      </c>
      <c r="G168" s="123">
        <v>45291</v>
      </c>
      <c r="H168" s="61" t="s">
        <v>5</v>
      </c>
      <c r="I168" s="10">
        <f>I169+I170</f>
        <v>738.71</v>
      </c>
      <c r="J168" s="10">
        <f>J169+J170</f>
        <v>738.71</v>
      </c>
      <c r="K168" s="10">
        <f t="shared" si="10"/>
        <v>100</v>
      </c>
      <c r="L168" s="90" t="s">
        <v>281</v>
      </c>
      <c r="M168" s="150" t="s">
        <v>574</v>
      </c>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row>
    <row r="169" spans="1:255" s="4" customFormat="1" ht="158.69999999999999" customHeight="1" outlineLevel="1" x14ac:dyDescent="0.4">
      <c r="A169" s="100"/>
      <c r="B169" s="117"/>
      <c r="C169" s="117"/>
      <c r="D169" s="124"/>
      <c r="E169" s="124"/>
      <c r="F169" s="124"/>
      <c r="G169" s="124"/>
      <c r="H169" s="61" t="s">
        <v>7</v>
      </c>
      <c r="I169" s="75">
        <v>701.77</v>
      </c>
      <c r="J169" s="75">
        <v>701.77</v>
      </c>
      <c r="K169" s="10">
        <f t="shared" si="10"/>
        <v>100</v>
      </c>
      <c r="L169" s="117"/>
      <c r="M169" s="151"/>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row>
    <row r="170" spans="1:255" s="4" customFormat="1" ht="20.7" customHeight="1" outlineLevel="1" x14ac:dyDescent="0.4">
      <c r="A170" s="101"/>
      <c r="B170" s="91"/>
      <c r="C170" s="91"/>
      <c r="D170" s="125"/>
      <c r="E170" s="125"/>
      <c r="F170" s="125"/>
      <c r="G170" s="125"/>
      <c r="H170" s="61" t="s">
        <v>8</v>
      </c>
      <c r="I170" s="75">
        <v>36.94</v>
      </c>
      <c r="J170" s="75">
        <v>36.94</v>
      </c>
      <c r="K170" s="10">
        <f t="shared" si="10"/>
        <v>100</v>
      </c>
      <c r="L170" s="91"/>
      <c r="M170" s="151"/>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row>
    <row r="171" spans="1:255" s="4" customFormat="1" ht="22.65" customHeight="1" outlineLevel="1" x14ac:dyDescent="0.4">
      <c r="A171" s="99" t="s">
        <v>132</v>
      </c>
      <c r="B171" s="90" t="s">
        <v>282</v>
      </c>
      <c r="C171" s="90" t="s">
        <v>392</v>
      </c>
      <c r="D171" s="123">
        <v>44927</v>
      </c>
      <c r="E171" s="123">
        <v>45291</v>
      </c>
      <c r="F171" s="123">
        <v>44927</v>
      </c>
      <c r="G171" s="123">
        <v>45291</v>
      </c>
      <c r="H171" s="61" t="s">
        <v>5</v>
      </c>
      <c r="I171" s="10">
        <f>I172+I173</f>
        <v>2017.7800000000002</v>
      </c>
      <c r="J171" s="10">
        <f>J172+J173</f>
        <v>2017.7800000000002</v>
      </c>
      <c r="K171" s="10">
        <f t="shared" si="10"/>
        <v>100</v>
      </c>
      <c r="L171" s="90" t="s">
        <v>283</v>
      </c>
      <c r="M171" s="150" t="s">
        <v>574</v>
      </c>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row>
    <row r="172" spans="1:255" s="4" customFormat="1" ht="167.7" customHeight="1" outlineLevel="1" x14ac:dyDescent="0.4">
      <c r="A172" s="100"/>
      <c r="B172" s="117"/>
      <c r="C172" s="117"/>
      <c r="D172" s="124"/>
      <c r="E172" s="124"/>
      <c r="F172" s="124"/>
      <c r="G172" s="124"/>
      <c r="H172" s="61" t="s">
        <v>7</v>
      </c>
      <c r="I172" s="75">
        <v>1916.88</v>
      </c>
      <c r="J172" s="75">
        <v>1916.88</v>
      </c>
      <c r="K172" s="10">
        <f t="shared" si="10"/>
        <v>100</v>
      </c>
      <c r="L172" s="117"/>
      <c r="M172" s="151"/>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row>
    <row r="173" spans="1:255" s="4" customFormat="1" ht="20.7" customHeight="1" outlineLevel="1" x14ac:dyDescent="0.4">
      <c r="A173" s="101"/>
      <c r="B173" s="91"/>
      <c r="C173" s="91"/>
      <c r="D173" s="125"/>
      <c r="E173" s="125"/>
      <c r="F173" s="125"/>
      <c r="G173" s="125"/>
      <c r="H173" s="61" t="s">
        <v>8</v>
      </c>
      <c r="I173" s="75">
        <v>100.9</v>
      </c>
      <c r="J173" s="75">
        <v>100.9</v>
      </c>
      <c r="K173" s="10">
        <f t="shared" si="10"/>
        <v>100</v>
      </c>
      <c r="L173" s="91"/>
      <c r="M173" s="151"/>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row>
    <row r="174" spans="1:255" s="4" customFormat="1" ht="22.65" customHeight="1" outlineLevel="1" x14ac:dyDescent="0.4">
      <c r="A174" s="99" t="s">
        <v>133</v>
      </c>
      <c r="B174" s="90" t="s">
        <v>393</v>
      </c>
      <c r="C174" s="90" t="s">
        <v>394</v>
      </c>
      <c r="D174" s="123">
        <v>44927</v>
      </c>
      <c r="E174" s="123">
        <v>45291</v>
      </c>
      <c r="F174" s="123">
        <v>44927</v>
      </c>
      <c r="G174" s="123">
        <v>45291</v>
      </c>
      <c r="H174" s="61" t="s">
        <v>5</v>
      </c>
      <c r="I174" s="10">
        <f>I175+I176</f>
        <v>3088.1499999999996</v>
      </c>
      <c r="J174" s="10">
        <f>J175+J176</f>
        <v>3088.1499999999996</v>
      </c>
      <c r="K174" s="10">
        <f t="shared" si="10"/>
        <v>100</v>
      </c>
      <c r="L174" s="90" t="s">
        <v>228</v>
      </c>
      <c r="M174" s="150" t="s">
        <v>574</v>
      </c>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row>
    <row r="175" spans="1:255" s="4" customFormat="1" ht="154.19999999999999" customHeight="1" outlineLevel="1" x14ac:dyDescent="0.4">
      <c r="A175" s="100"/>
      <c r="B175" s="117"/>
      <c r="C175" s="117"/>
      <c r="D175" s="124"/>
      <c r="E175" s="124"/>
      <c r="F175" s="124"/>
      <c r="G175" s="124"/>
      <c r="H175" s="61" t="s">
        <v>7</v>
      </c>
      <c r="I175" s="75">
        <v>2933.74</v>
      </c>
      <c r="J175" s="75">
        <v>2933.74</v>
      </c>
      <c r="K175" s="10">
        <f t="shared" si="10"/>
        <v>100</v>
      </c>
      <c r="L175" s="117"/>
      <c r="M175" s="151"/>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row>
    <row r="176" spans="1:255" s="4" customFormat="1" ht="38.4" customHeight="1" outlineLevel="1" x14ac:dyDescent="0.4">
      <c r="A176" s="101"/>
      <c r="B176" s="91"/>
      <c r="C176" s="91"/>
      <c r="D176" s="125"/>
      <c r="E176" s="125"/>
      <c r="F176" s="125"/>
      <c r="G176" s="125"/>
      <c r="H176" s="61" t="s">
        <v>8</v>
      </c>
      <c r="I176" s="75">
        <v>154.41</v>
      </c>
      <c r="J176" s="75">
        <v>154.41</v>
      </c>
      <c r="K176" s="10">
        <f t="shared" si="10"/>
        <v>100</v>
      </c>
      <c r="L176" s="91"/>
      <c r="M176" s="151"/>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row>
    <row r="177" spans="1:255" s="4" customFormat="1" ht="22.65" customHeight="1" outlineLevel="1" x14ac:dyDescent="0.4">
      <c r="A177" s="99" t="s">
        <v>515</v>
      </c>
      <c r="B177" s="90" t="s">
        <v>284</v>
      </c>
      <c r="C177" s="90" t="s">
        <v>394</v>
      </c>
      <c r="D177" s="123">
        <v>44927</v>
      </c>
      <c r="E177" s="123">
        <v>45291</v>
      </c>
      <c r="F177" s="123">
        <v>44927</v>
      </c>
      <c r="G177" s="123">
        <v>45291</v>
      </c>
      <c r="H177" s="61" t="s">
        <v>5</v>
      </c>
      <c r="I177" s="10">
        <f>I178+I179</f>
        <v>190.5</v>
      </c>
      <c r="J177" s="10">
        <f>J178+J179</f>
        <v>190.5</v>
      </c>
      <c r="K177" s="10">
        <f t="shared" si="10"/>
        <v>100</v>
      </c>
      <c r="L177" s="90" t="s">
        <v>523</v>
      </c>
      <c r="M177" s="150" t="s">
        <v>574</v>
      </c>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row>
    <row r="178" spans="1:255" s="4" customFormat="1" ht="155.4" customHeight="1" outlineLevel="1" x14ac:dyDescent="0.4">
      <c r="A178" s="100"/>
      <c r="B178" s="117"/>
      <c r="C178" s="117"/>
      <c r="D178" s="124"/>
      <c r="E178" s="124"/>
      <c r="F178" s="124"/>
      <c r="G178" s="124"/>
      <c r="H178" s="61" t="s">
        <v>7</v>
      </c>
      <c r="I178" s="75">
        <v>180.97</v>
      </c>
      <c r="J178" s="75">
        <v>180.97</v>
      </c>
      <c r="K178" s="10">
        <f t="shared" si="10"/>
        <v>100</v>
      </c>
      <c r="L178" s="117"/>
      <c r="M178" s="151"/>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row>
    <row r="179" spans="1:255" s="4" customFormat="1" ht="20.7" customHeight="1" outlineLevel="1" x14ac:dyDescent="0.4">
      <c r="A179" s="101"/>
      <c r="B179" s="91"/>
      <c r="C179" s="91"/>
      <c r="D179" s="125"/>
      <c r="E179" s="125"/>
      <c r="F179" s="125"/>
      <c r="G179" s="125"/>
      <c r="H179" s="61" t="s">
        <v>8</v>
      </c>
      <c r="I179" s="75">
        <v>9.5299999999999994</v>
      </c>
      <c r="J179" s="75">
        <v>9.5299999999999994</v>
      </c>
      <c r="K179" s="10">
        <f t="shared" si="10"/>
        <v>100</v>
      </c>
      <c r="L179" s="91"/>
      <c r="M179" s="151"/>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row>
    <row r="180" spans="1:255" s="4" customFormat="1" ht="22.65" customHeight="1" outlineLevel="1" x14ac:dyDescent="0.4">
      <c r="A180" s="99" t="s">
        <v>134</v>
      </c>
      <c r="B180" s="90" t="s">
        <v>229</v>
      </c>
      <c r="C180" s="90" t="s">
        <v>394</v>
      </c>
      <c r="D180" s="123">
        <v>44927</v>
      </c>
      <c r="E180" s="123">
        <v>45291</v>
      </c>
      <c r="F180" s="123">
        <v>44927</v>
      </c>
      <c r="G180" s="123">
        <v>45291</v>
      </c>
      <c r="H180" s="61" t="s">
        <v>5</v>
      </c>
      <c r="I180" s="10">
        <f>I181+I182</f>
        <v>1257.8400000000001</v>
      </c>
      <c r="J180" s="10">
        <f>J181+J182</f>
        <v>1257.7900000000002</v>
      </c>
      <c r="K180" s="10">
        <f t="shared" si="10"/>
        <v>99.996024931628824</v>
      </c>
      <c r="L180" s="90" t="s">
        <v>522</v>
      </c>
      <c r="M180" s="150" t="s">
        <v>574</v>
      </c>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row>
    <row r="181" spans="1:255" s="4" customFormat="1" ht="165.6" customHeight="1" outlineLevel="1" x14ac:dyDescent="0.4">
      <c r="A181" s="100"/>
      <c r="B181" s="117"/>
      <c r="C181" s="117"/>
      <c r="D181" s="124"/>
      <c r="E181" s="124"/>
      <c r="F181" s="124"/>
      <c r="G181" s="124"/>
      <c r="H181" s="61" t="s">
        <v>7</v>
      </c>
      <c r="I181" s="75">
        <v>1194.94</v>
      </c>
      <c r="J181" s="75">
        <v>1194.8900000000001</v>
      </c>
      <c r="K181" s="10">
        <f t="shared" si="10"/>
        <v>99.995815689490684</v>
      </c>
      <c r="L181" s="117"/>
      <c r="M181" s="151"/>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row>
    <row r="182" spans="1:255" s="4" customFormat="1" ht="20.7" customHeight="1" outlineLevel="1" x14ac:dyDescent="0.4">
      <c r="A182" s="101"/>
      <c r="B182" s="91"/>
      <c r="C182" s="91"/>
      <c r="D182" s="125"/>
      <c r="E182" s="125"/>
      <c r="F182" s="125"/>
      <c r="G182" s="125"/>
      <c r="H182" s="61" t="s">
        <v>8</v>
      </c>
      <c r="I182" s="75">
        <v>62.9</v>
      </c>
      <c r="J182" s="75">
        <v>62.9</v>
      </c>
      <c r="K182" s="10">
        <f t="shared" si="10"/>
        <v>100</v>
      </c>
      <c r="L182" s="91"/>
      <c r="M182" s="151"/>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row>
    <row r="183" spans="1:255" s="4" customFormat="1" ht="22.65" customHeight="1" outlineLevel="1" x14ac:dyDescent="0.4">
      <c r="A183" s="99" t="s">
        <v>135</v>
      </c>
      <c r="B183" s="90" t="s">
        <v>285</v>
      </c>
      <c r="C183" s="90" t="s">
        <v>394</v>
      </c>
      <c r="D183" s="123">
        <v>45106</v>
      </c>
      <c r="E183" s="123">
        <v>45291</v>
      </c>
      <c r="F183" s="123">
        <v>45106</v>
      </c>
      <c r="G183" s="123">
        <v>45291</v>
      </c>
      <c r="H183" s="61" t="s">
        <v>5</v>
      </c>
      <c r="I183" s="10">
        <f>I184+I185</f>
        <v>2874.06</v>
      </c>
      <c r="J183" s="10">
        <f>J184+J185</f>
        <v>2874.06</v>
      </c>
      <c r="K183" s="10">
        <f t="shared" si="10"/>
        <v>100</v>
      </c>
      <c r="L183" s="90" t="s">
        <v>286</v>
      </c>
      <c r="M183" s="150" t="s">
        <v>574</v>
      </c>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row>
    <row r="184" spans="1:255" s="4" customFormat="1" ht="170.1" customHeight="1" outlineLevel="1" x14ac:dyDescent="0.4">
      <c r="A184" s="100"/>
      <c r="B184" s="117"/>
      <c r="C184" s="117"/>
      <c r="D184" s="124"/>
      <c r="E184" s="124"/>
      <c r="F184" s="124"/>
      <c r="G184" s="124"/>
      <c r="H184" s="61" t="s">
        <v>7</v>
      </c>
      <c r="I184" s="75">
        <v>2730.35</v>
      </c>
      <c r="J184" s="75">
        <v>2730.35</v>
      </c>
      <c r="K184" s="10">
        <f t="shared" si="10"/>
        <v>100</v>
      </c>
      <c r="L184" s="117"/>
      <c r="M184" s="151"/>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row>
    <row r="185" spans="1:255" s="4" customFormat="1" ht="20.7" customHeight="1" outlineLevel="1" x14ac:dyDescent="0.4">
      <c r="A185" s="101"/>
      <c r="B185" s="91"/>
      <c r="C185" s="91"/>
      <c r="D185" s="125"/>
      <c r="E185" s="125"/>
      <c r="F185" s="125"/>
      <c r="G185" s="125"/>
      <c r="H185" s="61" t="s">
        <v>8</v>
      </c>
      <c r="I185" s="75">
        <v>143.71</v>
      </c>
      <c r="J185" s="75">
        <v>143.71</v>
      </c>
      <c r="K185" s="10">
        <f t="shared" si="10"/>
        <v>100</v>
      </c>
      <c r="L185" s="91"/>
      <c r="M185" s="151"/>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row>
    <row r="186" spans="1:255" s="4" customFormat="1" ht="22.65" customHeight="1" outlineLevel="1" x14ac:dyDescent="0.4">
      <c r="A186" s="99" t="s">
        <v>136</v>
      </c>
      <c r="B186" s="90" t="s">
        <v>287</v>
      </c>
      <c r="C186" s="90" t="s">
        <v>395</v>
      </c>
      <c r="D186" s="123">
        <v>45106</v>
      </c>
      <c r="E186" s="123">
        <v>45291</v>
      </c>
      <c r="F186" s="123">
        <v>45106</v>
      </c>
      <c r="G186" s="123">
        <v>45291</v>
      </c>
      <c r="H186" s="61" t="s">
        <v>5</v>
      </c>
      <c r="I186" s="10">
        <f>I187+I188</f>
        <v>1685.76</v>
      </c>
      <c r="J186" s="10">
        <f>J187+J188</f>
        <v>1619.93</v>
      </c>
      <c r="K186" s="10">
        <f t="shared" si="10"/>
        <v>96.094936408504182</v>
      </c>
      <c r="L186" s="90" t="s">
        <v>288</v>
      </c>
      <c r="M186" s="185" t="s">
        <v>574</v>
      </c>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row>
    <row r="187" spans="1:255" s="4" customFormat="1" ht="177.75" customHeight="1" outlineLevel="1" x14ac:dyDescent="0.4">
      <c r="A187" s="100"/>
      <c r="B187" s="117"/>
      <c r="C187" s="117"/>
      <c r="D187" s="124"/>
      <c r="E187" s="124"/>
      <c r="F187" s="124"/>
      <c r="G187" s="124"/>
      <c r="H187" s="61" t="s">
        <v>7</v>
      </c>
      <c r="I187" s="75">
        <v>1601.65</v>
      </c>
      <c r="J187" s="75">
        <v>1538.93</v>
      </c>
      <c r="K187" s="10">
        <f t="shared" si="10"/>
        <v>96.084038335466545</v>
      </c>
      <c r="L187" s="117"/>
      <c r="M187" s="185"/>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row>
    <row r="188" spans="1:255" s="4" customFormat="1" ht="20.7" customHeight="1" outlineLevel="1" x14ac:dyDescent="0.4">
      <c r="A188" s="101"/>
      <c r="B188" s="91"/>
      <c r="C188" s="91"/>
      <c r="D188" s="125"/>
      <c r="E188" s="125"/>
      <c r="F188" s="125"/>
      <c r="G188" s="125"/>
      <c r="H188" s="61" t="s">
        <v>8</v>
      </c>
      <c r="I188" s="75">
        <v>84.11</v>
      </c>
      <c r="J188" s="75">
        <v>81</v>
      </c>
      <c r="K188" s="10">
        <f t="shared" si="10"/>
        <v>96.302461062893826</v>
      </c>
      <c r="L188" s="91"/>
      <c r="M188" s="185"/>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row>
    <row r="189" spans="1:255" s="4" customFormat="1" ht="22.65" customHeight="1" outlineLevel="1" x14ac:dyDescent="0.4">
      <c r="A189" s="99" t="s">
        <v>137</v>
      </c>
      <c r="B189" s="90" t="s">
        <v>503</v>
      </c>
      <c r="C189" s="90" t="s">
        <v>395</v>
      </c>
      <c r="D189" s="123">
        <v>45106</v>
      </c>
      <c r="E189" s="123">
        <v>45291</v>
      </c>
      <c r="F189" s="123">
        <v>45106</v>
      </c>
      <c r="G189" s="123">
        <v>45291</v>
      </c>
      <c r="H189" s="61" t="s">
        <v>5</v>
      </c>
      <c r="I189" s="10">
        <f>I190+I191</f>
        <v>487.29</v>
      </c>
      <c r="J189" s="10">
        <f>J190+J191</f>
        <v>494.53000000000003</v>
      </c>
      <c r="K189" s="10">
        <f t="shared" ref="K189:K191" si="11">J189/I189*100</f>
        <v>101.48576822836503</v>
      </c>
      <c r="L189" s="90" t="s">
        <v>524</v>
      </c>
      <c r="M189" s="150" t="s">
        <v>574</v>
      </c>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row>
    <row r="190" spans="1:255" s="4" customFormat="1" ht="177.75" customHeight="1" outlineLevel="1" x14ac:dyDescent="0.4">
      <c r="A190" s="100"/>
      <c r="B190" s="117"/>
      <c r="C190" s="117"/>
      <c r="D190" s="124"/>
      <c r="E190" s="124"/>
      <c r="F190" s="124"/>
      <c r="G190" s="124"/>
      <c r="H190" s="61" t="s">
        <v>7</v>
      </c>
      <c r="I190" s="75">
        <v>462.92</v>
      </c>
      <c r="J190" s="75">
        <v>462.91</v>
      </c>
      <c r="K190" s="10">
        <f t="shared" si="11"/>
        <v>99.997839799533395</v>
      </c>
      <c r="L190" s="117"/>
      <c r="M190" s="151"/>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row>
    <row r="191" spans="1:255" s="4" customFormat="1" ht="20.7" customHeight="1" outlineLevel="1" x14ac:dyDescent="0.4">
      <c r="A191" s="101"/>
      <c r="B191" s="91"/>
      <c r="C191" s="91"/>
      <c r="D191" s="125"/>
      <c r="E191" s="125"/>
      <c r="F191" s="125"/>
      <c r="G191" s="125"/>
      <c r="H191" s="61" t="s">
        <v>8</v>
      </c>
      <c r="I191" s="75">
        <v>24.37</v>
      </c>
      <c r="J191" s="75">
        <v>31.62</v>
      </c>
      <c r="K191" s="10">
        <f t="shared" si="11"/>
        <v>129.74969224456299</v>
      </c>
      <c r="L191" s="91"/>
      <c r="M191" s="151"/>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row>
    <row r="192" spans="1:255" s="4" customFormat="1" ht="22.65" customHeight="1" outlineLevel="1" x14ac:dyDescent="0.4">
      <c r="A192" s="99" t="s">
        <v>138</v>
      </c>
      <c r="B192" s="90" t="s">
        <v>502</v>
      </c>
      <c r="C192" s="90" t="s">
        <v>395</v>
      </c>
      <c r="D192" s="123">
        <v>45106</v>
      </c>
      <c r="E192" s="123">
        <v>45291</v>
      </c>
      <c r="F192" s="123">
        <v>45106</v>
      </c>
      <c r="G192" s="123">
        <v>45291</v>
      </c>
      <c r="H192" s="61" t="s">
        <v>5</v>
      </c>
      <c r="I192" s="10">
        <f>I193+I194</f>
        <v>335.90000000000003</v>
      </c>
      <c r="J192" s="10">
        <f>J193+J194</f>
        <v>242.79000000000002</v>
      </c>
      <c r="K192" s="10">
        <f t="shared" ref="K192:K194" si="12">J192/I192*100</f>
        <v>72.280440607323598</v>
      </c>
      <c r="L192" s="90" t="s">
        <v>525</v>
      </c>
      <c r="M192" s="150" t="s">
        <v>574</v>
      </c>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row>
    <row r="193" spans="1:255" s="4" customFormat="1" ht="177.75" customHeight="1" outlineLevel="1" x14ac:dyDescent="0.4">
      <c r="A193" s="100"/>
      <c r="B193" s="117"/>
      <c r="C193" s="117"/>
      <c r="D193" s="124"/>
      <c r="E193" s="124"/>
      <c r="F193" s="124"/>
      <c r="G193" s="124"/>
      <c r="H193" s="61" t="s">
        <v>7</v>
      </c>
      <c r="I193" s="75">
        <v>319.10000000000002</v>
      </c>
      <c r="J193" s="75">
        <v>230.65</v>
      </c>
      <c r="K193" s="10">
        <f t="shared" si="12"/>
        <v>72.281416483860866</v>
      </c>
      <c r="L193" s="117"/>
      <c r="M193" s="151"/>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row>
    <row r="194" spans="1:255" s="4" customFormat="1" ht="20.7" customHeight="1" outlineLevel="1" x14ac:dyDescent="0.4">
      <c r="A194" s="101"/>
      <c r="B194" s="91"/>
      <c r="C194" s="91"/>
      <c r="D194" s="125"/>
      <c r="E194" s="125"/>
      <c r="F194" s="125"/>
      <c r="G194" s="125"/>
      <c r="H194" s="61" t="s">
        <v>8</v>
      </c>
      <c r="I194" s="75">
        <v>16.8</v>
      </c>
      <c r="J194" s="75">
        <v>12.14</v>
      </c>
      <c r="K194" s="10">
        <f t="shared" si="12"/>
        <v>72.261904761904759</v>
      </c>
      <c r="L194" s="91"/>
      <c r="M194" s="151"/>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row>
    <row r="195" spans="1:255" s="4" customFormat="1" ht="22.65" customHeight="1" outlineLevel="1" x14ac:dyDescent="0.4">
      <c r="A195" s="99" t="s">
        <v>139</v>
      </c>
      <c r="B195" s="90" t="s">
        <v>177</v>
      </c>
      <c r="C195" s="90" t="s">
        <v>396</v>
      </c>
      <c r="D195" s="123">
        <v>44927</v>
      </c>
      <c r="E195" s="123">
        <v>45291</v>
      </c>
      <c r="F195" s="123">
        <v>44927</v>
      </c>
      <c r="G195" s="123">
        <v>45291</v>
      </c>
      <c r="H195" s="61" t="s">
        <v>5</v>
      </c>
      <c r="I195" s="10">
        <f>I196+I197</f>
        <v>2950.53</v>
      </c>
      <c r="J195" s="10">
        <f>J196+J197</f>
        <v>2890.97</v>
      </c>
      <c r="K195" s="10">
        <f t="shared" si="10"/>
        <v>97.98137961654345</v>
      </c>
      <c r="L195" s="90" t="s">
        <v>561</v>
      </c>
      <c r="M195" s="150" t="s">
        <v>574</v>
      </c>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row>
    <row r="196" spans="1:255" s="4" customFormat="1" ht="183.6" customHeight="1" outlineLevel="1" x14ac:dyDescent="0.4">
      <c r="A196" s="100"/>
      <c r="B196" s="117"/>
      <c r="C196" s="117"/>
      <c r="D196" s="124"/>
      <c r="E196" s="124"/>
      <c r="F196" s="124"/>
      <c r="G196" s="124"/>
      <c r="H196" s="61" t="s">
        <v>7</v>
      </c>
      <c r="I196" s="75">
        <v>2803</v>
      </c>
      <c r="J196" s="75">
        <v>2746.41</v>
      </c>
      <c r="K196" s="10">
        <f t="shared" si="10"/>
        <v>97.981091687477701</v>
      </c>
      <c r="L196" s="117"/>
      <c r="M196" s="151"/>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row>
    <row r="197" spans="1:255" s="4" customFormat="1" ht="20.7" customHeight="1" outlineLevel="1" x14ac:dyDescent="0.4">
      <c r="A197" s="101"/>
      <c r="B197" s="91"/>
      <c r="C197" s="91"/>
      <c r="D197" s="125"/>
      <c r="E197" s="125"/>
      <c r="F197" s="125"/>
      <c r="G197" s="125"/>
      <c r="H197" s="61" t="s">
        <v>8</v>
      </c>
      <c r="I197" s="75">
        <v>147.53</v>
      </c>
      <c r="J197" s="75">
        <v>144.56</v>
      </c>
      <c r="K197" s="10">
        <f t="shared" si="10"/>
        <v>97.9868501321765</v>
      </c>
      <c r="L197" s="91"/>
      <c r="M197" s="151"/>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row>
    <row r="198" spans="1:255" s="4" customFormat="1" ht="22.65" customHeight="1" outlineLevel="1" x14ac:dyDescent="0.4">
      <c r="A198" s="99" t="s">
        <v>140</v>
      </c>
      <c r="B198" s="90" t="s">
        <v>397</v>
      </c>
      <c r="C198" s="94" t="s">
        <v>398</v>
      </c>
      <c r="D198" s="123">
        <v>44927</v>
      </c>
      <c r="E198" s="123">
        <v>45291</v>
      </c>
      <c r="F198" s="123">
        <v>44927</v>
      </c>
      <c r="G198" s="123">
        <v>45291</v>
      </c>
      <c r="H198" s="61" t="s">
        <v>5</v>
      </c>
      <c r="I198" s="10">
        <f>I199+I200</f>
        <v>2803.16</v>
      </c>
      <c r="J198" s="10">
        <f>J199+J200</f>
        <v>2803.16</v>
      </c>
      <c r="K198" s="10">
        <f t="shared" si="10"/>
        <v>100</v>
      </c>
      <c r="L198" s="90" t="s">
        <v>562</v>
      </c>
      <c r="M198" s="150" t="s">
        <v>574</v>
      </c>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row>
    <row r="199" spans="1:255" s="4" customFormat="1" ht="181.35" customHeight="1" outlineLevel="1" x14ac:dyDescent="0.4">
      <c r="A199" s="100"/>
      <c r="B199" s="117"/>
      <c r="C199" s="129"/>
      <c r="D199" s="124"/>
      <c r="E199" s="124"/>
      <c r="F199" s="124"/>
      <c r="G199" s="124"/>
      <c r="H199" s="61" t="s">
        <v>7</v>
      </c>
      <c r="I199" s="75">
        <v>2663</v>
      </c>
      <c r="J199" s="75">
        <v>2663</v>
      </c>
      <c r="K199" s="10">
        <f t="shared" si="10"/>
        <v>100</v>
      </c>
      <c r="L199" s="117"/>
      <c r="M199" s="151"/>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row>
    <row r="200" spans="1:255" s="4" customFormat="1" ht="26.4" customHeight="1" outlineLevel="1" x14ac:dyDescent="0.4">
      <c r="A200" s="101"/>
      <c r="B200" s="91"/>
      <c r="C200" s="129"/>
      <c r="D200" s="125"/>
      <c r="E200" s="125"/>
      <c r="F200" s="125"/>
      <c r="G200" s="125"/>
      <c r="H200" s="61" t="s">
        <v>8</v>
      </c>
      <c r="I200" s="75">
        <v>140.16</v>
      </c>
      <c r="J200" s="75">
        <v>140.16</v>
      </c>
      <c r="K200" s="10">
        <f t="shared" si="10"/>
        <v>100</v>
      </c>
      <c r="L200" s="91"/>
      <c r="M200" s="151"/>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row>
    <row r="201" spans="1:255" s="4" customFormat="1" ht="22.65" customHeight="1" outlineLevel="1" x14ac:dyDescent="0.4">
      <c r="A201" s="99" t="s">
        <v>212</v>
      </c>
      <c r="B201" s="90" t="s">
        <v>399</v>
      </c>
      <c r="C201" s="94" t="s">
        <v>400</v>
      </c>
      <c r="D201" s="123">
        <v>44927</v>
      </c>
      <c r="E201" s="123">
        <v>45291</v>
      </c>
      <c r="F201" s="123">
        <v>44927</v>
      </c>
      <c r="G201" s="123">
        <v>45291</v>
      </c>
      <c r="H201" s="61" t="s">
        <v>5</v>
      </c>
      <c r="I201" s="10">
        <f>I202+I203</f>
        <v>996.37</v>
      </c>
      <c r="J201" s="10">
        <f>J202+J203</f>
        <v>996.37</v>
      </c>
      <c r="K201" s="10">
        <f t="shared" si="10"/>
        <v>100</v>
      </c>
      <c r="L201" s="90" t="s">
        <v>563</v>
      </c>
      <c r="M201" s="150" t="s">
        <v>574</v>
      </c>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row>
    <row r="202" spans="1:255" s="4" customFormat="1" ht="169.2" customHeight="1" outlineLevel="1" x14ac:dyDescent="0.4">
      <c r="A202" s="100"/>
      <c r="B202" s="117"/>
      <c r="C202" s="129"/>
      <c r="D202" s="124"/>
      <c r="E202" s="124"/>
      <c r="F202" s="124"/>
      <c r="G202" s="124"/>
      <c r="H202" s="61" t="s">
        <v>7</v>
      </c>
      <c r="I202" s="75">
        <v>946.55</v>
      </c>
      <c r="J202" s="75">
        <v>946.55</v>
      </c>
      <c r="K202" s="10">
        <f t="shared" si="10"/>
        <v>100</v>
      </c>
      <c r="L202" s="117"/>
      <c r="M202" s="151"/>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row>
    <row r="203" spans="1:255" s="4" customFormat="1" ht="52.2" customHeight="1" outlineLevel="1" x14ac:dyDescent="0.4">
      <c r="A203" s="101"/>
      <c r="B203" s="91"/>
      <c r="C203" s="129"/>
      <c r="D203" s="125"/>
      <c r="E203" s="125"/>
      <c r="F203" s="125"/>
      <c r="G203" s="125"/>
      <c r="H203" s="61" t="s">
        <v>8</v>
      </c>
      <c r="I203" s="75">
        <v>49.82</v>
      </c>
      <c r="J203" s="75">
        <v>49.82</v>
      </c>
      <c r="K203" s="10">
        <f t="shared" si="10"/>
        <v>100</v>
      </c>
      <c r="L203" s="91"/>
      <c r="M203" s="151"/>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row>
    <row r="204" spans="1:255" s="4" customFormat="1" ht="22.65" customHeight="1" outlineLevel="1" x14ac:dyDescent="0.4">
      <c r="A204" s="99" t="s">
        <v>290</v>
      </c>
      <c r="B204" s="90" t="s">
        <v>178</v>
      </c>
      <c r="C204" s="94" t="s">
        <v>401</v>
      </c>
      <c r="D204" s="123">
        <v>44927</v>
      </c>
      <c r="E204" s="123">
        <v>45291</v>
      </c>
      <c r="F204" s="123">
        <v>44927</v>
      </c>
      <c r="G204" s="123">
        <v>45291</v>
      </c>
      <c r="H204" s="61" t="s">
        <v>5</v>
      </c>
      <c r="I204" s="10">
        <f>I205+I206</f>
        <v>1600</v>
      </c>
      <c r="J204" s="10">
        <f>J205+J206</f>
        <v>1476</v>
      </c>
      <c r="K204" s="10">
        <f t="shared" si="10"/>
        <v>92.25</v>
      </c>
      <c r="L204" s="90" t="s">
        <v>526</v>
      </c>
      <c r="M204" s="150" t="s">
        <v>574</v>
      </c>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row>
    <row r="205" spans="1:255" s="4" customFormat="1" ht="181.35" customHeight="1" outlineLevel="1" x14ac:dyDescent="0.4">
      <c r="A205" s="100"/>
      <c r="B205" s="117"/>
      <c r="C205" s="129"/>
      <c r="D205" s="124"/>
      <c r="E205" s="124"/>
      <c r="F205" s="124"/>
      <c r="G205" s="124"/>
      <c r="H205" s="61" t="s">
        <v>7</v>
      </c>
      <c r="I205" s="75">
        <v>1520</v>
      </c>
      <c r="J205" s="75">
        <v>1402.2</v>
      </c>
      <c r="K205" s="10">
        <f t="shared" si="10"/>
        <v>92.25</v>
      </c>
      <c r="L205" s="117"/>
      <c r="M205" s="151"/>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row>
    <row r="206" spans="1:255" s="4" customFormat="1" ht="35.4" customHeight="1" outlineLevel="1" x14ac:dyDescent="0.4">
      <c r="A206" s="101"/>
      <c r="B206" s="91"/>
      <c r="C206" s="129"/>
      <c r="D206" s="125"/>
      <c r="E206" s="125"/>
      <c r="F206" s="125"/>
      <c r="G206" s="125"/>
      <c r="H206" s="61" t="s">
        <v>8</v>
      </c>
      <c r="I206" s="75">
        <v>80</v>
      </c>
      <c r="J206" s="75">
        <v>73.8</v>
      </c>
      <c r="K206" s="10">
        <f t="shared" si="10"/>
        <v>92.25</v>
      </c>
      <c r="L206" s="91"/>
      <c r="M206" s="151"/>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row>
    <row r="207" spans="1:255" s="4" customFormat="1" ht="39.6" customHeight="1" outlineLevel="1" x14ac:dyDescent="0.4">
      <c r="A207" s="99" t="s">
        <v>292</v>
      </c>
      <c r="B207" s="90" t="s">
        <v>289</v>
      </c>
      <c r="C207" s="94" t="s">
        <v>401</v>
      </c>
      <c r="D207" s="123">
        <v>45106</v>
      </c>
      <c r="E207" s="123">
        <v>45291</v>
      </c>
      <c r="F207" s="123">
        <v>45106</v>
      </c>
      <c r="G207" s="123">
        <v>45291</v>
      </c>
      <c r="H207" s="61" t="s">
        <v>5</v>
      </c>
      <c r="I207" s="10">
        <f>I208+I209</f>
        <v>1263.2</v>
      </c>
      <c r="J207" s="10">
        <f>J208+J209</f>
        <v>1256.8900000000001</v>
      </c>
      <c r="K207" s="10">
        <f t="shared" si="10"/>
        <v>99.500474984167198</v>
      </c>
      <c r="L207" s="90" t="s">
        <v>527</v>
      </c>
      <c r="M207" s="150" t="s">
        <v>574</v>
      </c>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row>
    <row r="208" spans="1:255" s="4" customFormat="1" ht="119.4" customHeight="1" outlineLevel="1" x14ac:dyDescent="0.4">
      <c r="A208" s="100"/>
      <c r="B208" s="117"/>
      <c r="C208" s="129"/>
      <c r="D208" s="124"/>
      <c r="E208" s="124"/>
      <c r="F208" s="124"/>
      <c r="G208" s="124"/>
      <c r="H208" s="61" t="s">
        <v>7</v>
      </c>
      <c r="I208" s="75">
        <v>1200</v>
      </c>
      <c r="J208" s="75">
        <v>1194</v>
      </c>
      <c r="K208" s="10">
        <f t="shared" ref="K208:K271" si="13">J208/I208*100</f>
        <v>99.5</v>
      </c>
      <c r="L208" s="117"/>
      <c r="M208" s="151"/>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row>
    <row r="209" spans="1:255" s="4" customFormat="1" ht="74.400000000000006" customHeight="1" outlineLevel="1" x14ac:dyDescent="0.4">
      <c r="A209" s="101"/>
      <c r="B209" s="91"/>
      <c r="C209" s="129"/>
      <c r="D209" s="125"/>
      <c r="E209" s="125"/>
      <c r="F209" s="125"/>
      <c r="G209" s="125"/>
      <c r="H209" s="61" t="s">
        <v>8</v>
      </c>
      <c r="I209" s="75">
        <v>63.2</v>
      </c>
      <c r="J209" s="75">
        <v>62.89</v>
      </c>
      <c r="K209" s="10">
        <f t="shared" si="13"/>
        <v>99.509493670886073</v>
      </c>
      <c r="L209" s="91"/>
      <c r="M209" s="151"/>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row>
    <row r="210" spans="1:255" s="4" customFormat="1" ht="33.75" customHeight="1" outlineLevel="1" x14ac:dyDescent="0.4">
      <c r="A210" s="99" t="s">
        <v>293</v>
      </c>
      <c r="B210" s="90" t="s">
        <v>402</v>
      </c>
      <c r="C210" s="90" t="s">
        <v>403</v>
      </c>
      <c r="D210" s="123">
        <v>44927</v>
      </c>
      <c r="E210" s="123">
        <v>45291</v>
      </c>
      <c r="F210" s="123">
        <v>44927</v>
      </c>
      <c r="G210" s="123">
        <v>45291</v>
      </c>
      <c r="H210" s="61" t="s">
        <v>5</v>
      </c>
      <c r="I210" s="10">
        <f>I211+I212</f>
        <v>124.02</v>
      </c>
      <c r="J210" s="10">
        <f>J211+J212</f>
        <v>124.02</v>
      </c>
      <c r="K210" s="10">
        <f t="shared" si="13"/>
        <v>100</v>
      </c>
      <c r="L210" s="90" t="s">
        <v>528</v>
      </c>
      <c r="M210" s="185" t="s">
        <v>574</v>
      </c>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row>
    <row r="211" spans="1:255" s="4" customFormat="1" ht="145.35" customHeight="1" outlineLevel="1" x14ac:dyDescent="0.4">
      <c r="A211" s="100"/>
      <c r="B211" s="117"/>
      <c r="C211" s="117"/>
      <c r="D211" s="124"/>
      <c r="E211" s="124"/>
      <c r="F211" s="124"/>
      <c r="G211" s="124"/>
      <c r="H211" s="61" t="s">
        <v>7</v>
      </c>
      <c r="I211" s="75">
        <v>117.8</v>
      </c>
      <c r="J211" s="75">
        <v>117.8</v>
      </c>
      <c r="K211" s="10">
        <f t="shared" si="13"/>
        <v>100</v>
      </c>
      <c r="L211" s="117"/>
      <c r="M211" s="185"/>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row>
    <row r="212" spans="1:255" s="4" customFormat="1" ht="41.4" customHeight="1" outlineLevel="1" x14ac:dyDescent="0.4">
      <c r="A212" s="101"/>
      <c r="B212" s="91"/>
      <c r="C212" s="91"/>
      <c r="D212" s="125"/>
      <c r="E212" s="125"/>
      <c r="F212" s="125"/>
      <c r="G212" s="125"/>
      <c r="H212" s="61" t="s">
        <v>8</v>
      </c>
      <c r="I212" s="75">
        <v>6.22</v>
      </c>
      <c r="J212" s="75">
        <v>6.22</v>
      </c>
      <c r="K212" s="10">
        <f t="shared" si="13"/>
        <v>100</v>
      </c>
      <c r="L212" s="91"/>
      <c r="M212" s="185"/>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row>
    <row r="213" spans="1:255" s="4" customFormat="1" ht="41.4" customHeight="1" outlineLevel="1" x14ac:dyDescent="0.4">
      <c r="A213" s="99" t="s">
        <v>294</v>
      </c>
      <c r="B213" s="90" t="s">
        <v>618</v>
      </c>
      <c r="C213" s="90" t="s">
        <v>404</v>
      </c>
      <c r="D213" s="123">
        <v>44927</v>
      </c>
      <c r="E213" s="123">
        <v>45291</v>
      </c>
      <c r="F213" s="123">
        <v>44927</v>
      </c>
      <c r="G213" s="123">
        <v>45291</v>
      </c>
      <c r="H213" s="61" t="s">
        <v>5</v>
      </c>
      <c r="I213" s="10">
        <f>I214+I215</f>
        <v>26.22</v>
      </c>
      <c r="J213" s="10">
        <f>J214+J215</f>
        <v>26.22</v>
      </c>
      <c r="K213" s="10">
        <f t="shared" si="13"/>
        <v>100</v>
      </c>
      <c r="L213" s="90" t="s">
        <v>291</v>
      </c>
      <c r="M213" s="150" t="s">
        <v>574</v>
      </c>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row>
    <row r="214" spans="1:255" s="4" customFormat="1" ht="119.4" customHeight="1" outlineLevel="1" x14ac:dyDescent="0.4">
      <c r="A214" s="100"/>
      <c r="B214" s="117"/>
      <c r="C214" s="117"/>
      <c r="D214" s="124"/>
      <c r="E214" s="124"/>
      <c r="F214" s="124"/>
      <c r="G214" s="124"/>
      <c r="H214" s="61" t="s">
        <v>7</v>
      </c>
      <c r="I214" s="75">
        <v>24.9</v>
      </c>
      <c r="J214" s="75">
        <v>24.9</v>
      </c>
      <c r="K214" s="10">
        <f t="shared" si="13"/>
        <v>100</v>
      </c>
      <c r="L214" s="117"/>
      <c r="M214" s="151"/>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row>
    <row r="215" spans="1:255" s="4" customFormat="1" ht="74.400000000000006" customHeight="1" outlineLevel="1" x14ac:dyDescent="0.4">
      <c r="A215" s="101"/>
      <c r="B215" s="91"/>
      <c r="C215" s="91"/>
      <c r="D215" s="125"/>
      <c r="E215" s="125"/>
      <c r="F215" s="125"/>
      <c r="G215" s="125"/>
      <c r="H215" s="61" t="s">
        <v>8</v>
      </c>
      <c r="I215" s="75">
        <v>1.32</v>
      </c>
      <c r="J215" s="75">
        <v>1.32</v>
      </c>
      <c r="K215" s="10">
        <f t="shared" si="13"/>
        <v>100</v>
      </c>
      <c r="L215" s="91"/>
      <c r="M215" s="151"/>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row>
    <row r="216" spans="1:255" s="4" customFormat="1" ht="39.6" customHeight="1" outlineLevel="1" x14ac:dyDescent="0.4">
      <c r="A216" s="99" t="s">
        <v>295</v>
      </c>
      <c r="B216" s="90" t="s">
        <v>405</v>
      </c>
      <c r="C216" s="90" t="s">
        <v>404</v>
      </c>
      <c r="D216" s="123">
        <v>44927</v>
      </c>
      <c r="E216" s="123">
        <v>45291</v>
      </c>
      <c r="F216" s="123">
        <v>44927</v>
      </c>
      <c r="G216" s="123">
        <v>45291</v>
      </c>
      <c r="H216" s="61" t="s">
        <v>5</v>
      </c>
      <c r="I216" s="10">
        <f>I217+I218</f>
        <v>35.120000000000005</v>
      </c>
      <c r="J216" s="10">
        <f>J217+J218</f>
        <v>35.120000000000005</v>
      </c>
      <c r="K216" s="10">
        <f t="shared" si="13"/>
        <v>100</v>
      </c>
      <c r="L216" s="90" t="s">
        <v>529</v>
      </c>
      <c r="M216" s="150" t="s">
        <v>574</v>
      </c>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row>
    <row r="217" spans="1:255" s="4" customFormat="1" ht="87.75" customHeight="1" outlineLevel="1" x14ac:dyDescent="0.4">
      <c r="A217" s="100"/>
      <c r="B217" s="117"/>
      <c r="C217" s="117"/>
      <c r="D217" s="124"/>
      <c r="E217" s="124"/>
      <c r="F217" s="124"/>
      <c r="G217" s="124"/>
      <c r="H217" s="61" t="s">
        <v>7</v>
      </c>
      <c r="I217" s="75">
        <v>33.35</v>
      </c>
      <c r="J217" s="75">
        <v>33.35</v>
      </c>
      <c r="K217" s="10">
        <f t="shared" si="13"/>
        <v>100</v>
      </c>
      <c r="L217" s="117"/>
      <c r="M217" s="151"/>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row>
    <row r="218" spans="1:255" s="4" customFormat="1" ht="116.4" customHeight="1" outlineLevel="1" x14ac:dyDescent="0.4">
      <c r="A218" s="101"/>
      <c r="B218" s="91"/>
      <c r="C218" s="91"/>
      <c r="D218" s="125"/>
      <c r="E218" s="125"/>
      <c r="F218" s="125"/>
      <c r="G218" s="125"/>
      <c r="H218" s="61" t="s">
        <v>8</v>
      </c>
      <c r="I218" s="75">
        <v>1.77</v>
      </c>
      <c r="J218" s="75">
        <v>1.77</v>
      </c>
      <c r="K218" s="10">
        <f t="shared" si="13"/>
        <v>100</v>
      </c>
      <c r="L218" s="91"/>
      <c r="M218" s="151"/>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row>
    <row r="219" spans="1:255" s="4" customFormat="1" ht="44.4" customHeight="1" outlineLevel="1" x14ac:dyDescent="0.4">
      <c r="A219" s="99" t="s">
        <v>296</v>
      </c>
      <c r="B219" s="90" t="s">
        <v>230</v>
      </c>
      <c r="C219" s="90" t="s">
        <v>406</v>
      </c>
      <c r="D219" s="123">
        <v>44991</v>
      </c>
      <c r="E219" s="123">
        <v>45291</v>
      </c>
      <c r="F219" s="123">
        <v>44991</v>
      </c>
      <c r="G219" s="123">
        <v>45291</v>
      </c>
      <c r="H219" s="61" t="s">
        <v>5</v>
      </c>
      <c r="I219" s="10">
        <f>I220+I221</f>
        <v>9426.9</v>
      </c>
      <c r="J219" s="10">
        <f>J220+J221</f>
        <v>9426.9</v>
      </c>
      <c r="K219" s="10">
        <f t="shared" si="13"/>
        <v>100</v>
      </c>
      <c r="L219" s="90" t="s">
        <v>231</v>
      </c>
      <c r="M219" s="150" t="s">
        <v>574</v>
      </c>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row>
    <row r="220" spans="1:255" s="4" customFormat="1" ht="75.599999999999994" customHeight="1" outlineLevel="1" x14ac:dyDescent="0.4">
      <c r="A220" s="100"/>
      <c r="B220" s="117"/>
      <c r="C220" s="117"/>
      <c r="D220" s="124"/>
      <c r="E220" s="124"/>
      <c r="F220" s="124"/>
      <c r="G220" s="124"/>
      <c r="H220" s="61" t="s">
        <v>7</v>
      </c>
      <c r="I220" s="75">
        <v>8955.5499999999993</v>
      </c>
      <c r="J220" s="75">
        <v>8955.5499999999993</v>
      </c>
      <c r="K220" s="10">
        <f t="shared" si="13"/>
        <v>100</v>
      </c>
      <c r="L220" s="117"/>
      <c r="M220" s="151"/>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row>
    <row r="221" spans="1:255" s="4" customFormat="1" ht="103.2" customHeight="1" outlineLevel="1" x14ac:dyDescent="0.4">
      <c r="A221" s="101"/>
      <c r="B221" s="91"/>
      <c r="C221" s="91"/>
      <c r="D221" s="125"/>
      <c r="E221" s="125"/>
      <c r="F221" s="125"/>
      <c r="G221" s="125"/>
      <c r="H221" s="61" t="s">
        <v>8</v>
      </c>
      <c r="I221" s="75">
        <v>471.35</v>
      </c>
      <c r="J221" s="75">
        <v>471.35</v>
      </c>
      <c r="K221" s="10">
        <f t="shared" si="13"/>
        <v>100</v>
      </c>
      <c r="L221" s="91"/>
      <c r="M221" s="151"/>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row>
    <row r="222" spans="1:255" s="4" customFormat="1" ht="38.4" customHeight="1" outlineLevel="1" x14ac:dyDescent="0.4">
      <c r="A222" s="99" t="s">
        <v>297</v>
      </c>
      <c r="B222" s="90" t="s">
        <v>504</v>
      </c>
      <c r="C222" s="90" t="s">
        <v>407</v>
      </c>
      <c r="D222" s="123">
        <v>44927</v>
      </c>
      <c r="E222" s="123">
        <v>45291</v>
      </c>
      <c r="F222" s="123">
        <v>44927</v>
      </c>
      <c r="G222" s="123">
        <v>45291</v>
      </c>
      <c r="H222" s="61" t="s">
        <v>5</v>
      </c>
      <c r="I222" s="10">
        <f>I223+I224</f>
        <v>1569.17</v>
      </c>
      <c r="J222" s="10">
        <f>J223+J224</f>
        <v>1569.17</v>
      </c>
      <c r="K222" s="10">
        <f t="shared" si="13"/>
        <v>100</v>
      </c>
      <c r="L222" s="90" t="s">
        <v>530</v>
      </c>
      <c r="M222" s="150" t="s">
        <v>574</v>
      </c>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row>
    <row r="223" spans="1:255" s="4" customFormat="1" ht="96.6" customHeight="1" outlineLevel="1" x14ac:dyDescent="0.4">
      <c r="A223" s="100"/>
      <c r="B223" s="117"/>
      <c r="C223" s="117"/>
      <c r="D223" s="124"/>
      <c r="E223" s="124"/>
      <c r="F223" s="124"/>
      <c r="G223" s="124"/>
      <c r="H223" s="61" t="s">
        <v>7</v>
      </c>
      <c r="I223" s="75">
        <v>1490.71</v>
      </c>
      <c r="J223" s="75">
        <v>1490.71</v>
      </c>
      <c r="K223" s="10">
        <f t="shared" si="13"/>
        <v>100</v>
      </c>
      <c r="L223" s="117"/>
      <c r="M223" s="151"/>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row>
    <row r="224" spans="1:255" s="4" customFormat="1" ht="101.4" customHeight="1" outlineLevel="1" x14ac:dyDescent="0.4">
      <c r="A224" s="101"/>
      <c r="B224" s="91"/>
      <c r="C224" s="91"/>
      <c r="D224" s="125"/>
      <c r="E224" s="125"/>
      <c r="F224" s="125"/>
      <c r="G224" s="125"/>
      <c r="H224" s="61" t="s">
        <v>8</v>
      </c>
      <c r="I224" s="75">
        <v>78.459999999999994</v>
      </c>
      <c r="J224" s="75">
        <v>78.459999999999994</v>
      </c>
      <c r="K224" s="10">
        <f t="shared" si="13"/>
        <v>100</v>
      </c>
      <c r="L224" s="91"/>
      <c r="M224" s="151"/>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row>
    <row r="225" spans="1:255" s="4" customFormat="1" ht="35.4" customHeight="1" outlineLevel="1" x14ac:dyDescent="0.4">
      <c r="A225" s="99" t="s">
        <v>298</v>
      </c>
      <c r="B225" s="90" t="s">
        <v>408</v>
      </c>
      <c r="C225" s="90" t="s">
        <v>409</v>
      </c>
      <c r="D225" s="123">
        <v>44927</v>
      </c>
      <c r="E225" s="123">
        <v>45291</v>
      </c>
      <c r="F225" s="123">
        <v>44927</v>
      </c>
      <c r="G225" s="123">
        <v>45291</v>
      </c>
      <c r="H225" s="61" t="s">
        <v>5</v>
      </c>
      <c r="I225" s="10">
        <f>I226+I227</f>
        <v>775.4</v>
      </c>
      <c r="J225" s="10">
        <f>J226+J227</f>
        <v>775.4</v>
      </c>
      <c r="K225" s="10">
        <f t="shared" si="13"/>
        <v>100</v>
      </c>
      <c r="L225" s="90" t="s">
        <v>531</v>
      </c>
      <c r="M225" s="150" t="s">
        <v>574</v>
      </c>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row>
    <row r="226" spans="1:255" s="4" customFormat="1" ht="119.4" customHeight="1" outlineLevel="1" x14ac:dyDescent="0.4">
      <c r="A226" s="100"/>
      <c r="B226" s="117"/>
      <c r="C226" s="117"/>
      <c r="D226" s="124"/>
      <c r="E226" s="124"/>
      <c r="F226" s="124"/>
      <c r="G226" s="124"/>
      <c r="H226" s="61" t="s">
        <v>7</v>
      </c>
      <c r="I226" s="75">
        <v>736.63</v>
      </c>
      <c r="J226" s="75">
        <v>736.63</v>
      </c>
      <c r="K226" s="10">
        <f t="shared" si="13"/>
        <v>100</v>
      </c>
      <c r="L226" s="117"/>
      <c r="M226" s="151"/>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row>
    <row r="227" spans="1:255" s="4" customFormat="1" ht="78.599999999999994" customHeight="1" outlineLevel="1" x14ac:dyDescent="0.4">
      <c r="A227" s="101"/>
      <c r="B227" s="91"/>
      <c r="C227" s="91"/>
      <c r="D227" s="125"/>
      <c r="E227" s="125"/>
      <c r="F227" s="125"/>
      <c r="G227" s="125"/>
      <c r="H227" s="61" t="s">
        <v>8</v>
      </c>
      <c r="I227" s="75">
        <v>38.770000000000003</v>
      </c>
      <c r="J227" s="75">
        <v>38.770000000000003</v>
      </c>
      <c r="K227" s="10">
        <f t="shared" si="13"/>
        <v>100</v>
      </c>
      <c r="L227" s="91"/>
      <c r="M227" s="151"/>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row>
    <row r="228" spans="1:255" s="4" customFormat="1" ht="30.6" customHeight="1" outlineLevel="1" x14ac:dyDescent="0.4">
      <c r="A228" s="99" t="s">
        <v>300</v>
      </c>
      <c r="B228" s="90" t="s">
        <v>619</v>
      </c>
      <c r="C228" s="90" t="s">
        <v>409</v>
      </c>
      <c r="D228" s="123">
        <v>44927</v>
      </c>
      <c r="E228" s="123">
        <v>45291</v>
      </c>
      <c r="F228" s="123">
        <v>44927</v>
      </c>
      <c r="G228" s="123">
        <v>45291</v>
      </c>
      <c r="H228" s="61" t="s">
        <v>5</v>
      </c>
      <c r="I228" s="10">
        <f>I229+I230</f>
        <v>152.82</v>
      </c>
      <c r="J228" s="10">
        <f>J229+J230</f>
        <v>152.82</v>
      </c>
      <c r="K228" s="10">
        <f t="shared" si="13"/>
        <v>100</v>
      </c>
      <c r="L228" s="90" t="s">
        <v>532</v>
      </c>
      <c r="M228" s="150" t="s">
        <v>574</v>
      </c>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row>
    <row r="229" spans="1:255" s="4" customFormat="1" ht="119.4" customHeight="1" outlineLevel="1" x14ac:dyDescent="0.4">
      <c r="A229" s="100"/>
      <c r="B229" s="117"/>
      <c r="C229" s="117"/>
      <c r="D229" s="124"/>
      <c r="E229" s="124"/>
      <c r="F229" s="124"/>
      <c r="G229" s="124"/>
      <c r="H229" s="61" t="s">
        <v>7</v>
      </c>
      <c r="I229" s="75">
        <v>145.16999999999999</v>
      </c>
      <c r="J229" s="75">
        <v>145.16999999999999</v>
      </c>
      <c r="K229" s="10">
        <f t="shared" si="13"/>
        <v>100</v>
      </c>
      <c r="L229" s="117"/>
      <c r="M229" s="151"/>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row>
    <row r="230" spans="1:255" s="4" customFormat="1" ht="86.4" customHeight="1" outlineLevel="1" x14ac:dyDescent="0.4">
      <c r="A230" s="101"/>
      <c r="B230" s="91"/>
      <c r="C230" s="91"/>
      <c r="D230" s="125"/>
      <c r="E230" s="125"/>
      <c r="F230" s="125"/>
      <c r="G230" s="125"/>
      <c r="H230" s="61" t="s">
        <v>8</v>
      </c>
      <c r="I230" s="75">
        <v>7.65</v>
      </c>
      <c r="J230" s="75">
        <v>7.65</v>
      </c>
      <c r="K230" s="10">
        <f t="shared" si="13"/>
        <v>100</v>
      </c>
      <c r="L230" s="91"/>
      <c r="M230" s="151"/>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row>
    <row r="231" spans="1:255" s="4" customFormat="1" ht="36.6" customHeight="1" outlineLevel="1" x14ac:dyDescent="0.4">
      <c r="A231" s="99" t="s">
        <v>301</v>
      </c>
      <c r="B231" s="90" t="s">
        <v>505</v>
      </c>
      <c r="C231" s="94" t="s">
        <v>410</v>
      </c>
      <c r="D231" s="123">
        <v>44927</v>
      </c>
      <c r="E231" s="123">
        <v>45291</v>
      </c>
      <c r="F231" s="123">
        <v>44927</v>
      </c>
      <c r="G231" s="123">
        <v>45291</v>
      </c>
      <c r="H231" s="61" t="s">
        <v>5</v>
      </c>
      <c r="I231" s="10">
        <f>I232+I233</f>
        <v>1578.95</v>
      </c>
      <c r="J231" s="10">
        <f>J232+J233</f>
        <v>1578.95</v>
      </c>
      <c r="K231" s="10">
        <f t="shared" si="13"/>
        <v>100</v>
      </c>
      <c r="L231" s="90" t="s">
        <v>533</v>
      </c>
      <c r="M231" s="150" t="s">
        <v>574</v>
      </c>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row>
    <row r="232" spans="1:255" s="4" customFormat="1" ht="119.4" customHeight="1" outlineLevel="1" x14ac:dyDescent="0.4">
      <c r="A232" s="100"/>
      <c r="B232" s="117"/>
      <c r="C232" s="129"/>
      <c r="D232" s="124"/>
      <c r="E232" s="124"/>
      <c r="F232" s="124"/>
      <c r="G232" s="124"/>
      <c r="H232" s="61" t="s">
        <v>7</v>
      </c>
      <c r="I232" s="75">
        <v>1500</v>
      </c>
      <c r="J232" s="75">
        <v>1500</v>
      </c>
      <c r="K232" s="10">
        <f t="shared" si="13"/>
        <v>100</v>
      </c>
      <c r="L232" s="117"/>
      <c r="M232" s="151"/>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row>
    <row r="233" spans="1:255" s="4" customFormat="1" ht="39.6" customHeight="1" outlineLevel="1" x14ac:dyDescent="0.4">
      <c r="A233" s="101"/>
      <c r="B233" s="91"/>
      <c r="C233" s="129"/>
      <c r="D233" s="125"/>
      <c r="E233" s="125"/>
      <c r="F233" s="125"/>
      <c r="G233" s="125"/>
      <c r="H233" s="61" t="s">
        <v>8</v>
      </c>
      <c r="I233" s="75">
        <v>78.95</v>
      </c>
      <c r="J233" s="75">
        <v>78.95</v>
      </c>
      <c r="K233" s="10">
        <f t="shared" si="13"/>
        <v>100</v>
      </c>
      <c r="L233" s="91"/>
      <c r="M233" s="151"/>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row>
    <row r="234" spans="1:255" s="4" customFormat="1" ht="32.4" customHeight="1" outlineLevel="1" x14ac:dyDescent="0.4">
      <c r="A234" s="99" t="s">
        <v>302</v>
      </c>
      <c r="B234" s="90" t="s">
        <v>620</v>
      </c>
      <c r="C234" s="94" t="s">
        <v>410</v>
      </c>
      <c r="D234" s="123">
        <v>44927</v>
      </c>
      <c r="E234" s="123">
        <v>45291</v>
      </c>
      <c r="F234" s="123">
        <v>44927</v>
      </c>
      <c r="G234" s="123">
        <v>45291</v>
      </c>
      <c r="H234" s="61" t="s">
        <v>5</v>
      </c>
      <c r="I234" s="10">
        <f>I235+I236</f>
        <v>2073.2799999999997</v>
      </c>
      <c r="J234" s="10">
        <f>J235+J236</f>
        <v>0</v>
      </c>
      <c r="K234" s="10">
        <f t="shared" si="13"/>
        <v>0</v>
      </c>
      <c r="L234" s="90" t="s">
        <v>534</v>
      </c>
      <c r="M234" s="185" t="s">
        <v>577</v>
      </c>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row>
    <row r="235" spans="1:255" s="4" customFormat="1" ht="96.6" customHeight="1" outlineLevel="1" x14ac:dyDescent="0.4">
      <c r="A235" s="100"/>
      <c r="B235" s="117"/>
      <c r="C235" s="129"/>
      <c r="D235" s="124"/>
      <c r="E235" s="124"/>
      <c r="F235" s="124"/>
      <c r="G235" s="124"/>
      <c r="H235" s="61" t="s">
        <v>7</v>
      </c>
      <c r="I235" s="75">
        <v>1969.61</v>
      </c>
      <c r="J235" s="75">
        <v>0</v>
      </c>
      <c r="K235" s="10">
        <f t="shared" si="13"/>
        <v>0</v>
      </c>
      <c r="L235" s="117"/>
      <c r="M235" s="185"/>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row>
    <row r="236" spans="1:255" s="4" customFormat="1" ht="61.2" customHeight="1" outlineLevel="1" x14ac:dyDescent="0.4">
      <c r="A236" s="101"/>
      <c r="B236" s="91"/>
      <c r="C236" s="129"/>
      <c r="D236" s="125"/>
      <c r="E236" s="125"/>
      <c r="F236" s="125"/>
      <c r="G236" s="125"/>
      <c r="H236" s="61" t="s">
        <v>8</v>
      </c>
      <c r="I236" s="75">
        <v>103.67</v>
      </c>
      <c r="J236" s="75">
        <v>0</v>
      </c>
      <c r="K236" s="10">
        <f t="shared" si="13"/>
        <v>0</v>
      </c>
      <c r="L236" s="91"/>
      <c r="M236" s="185"/>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row>
    <row r="237" spans="1:255" s="4" customFormat="1" ht="36.6" customHeight="1" outlineLevel="1" x14ac:dyDescent="0.4">
      <c r="A237" s="99" t="s">
        <v>303</v>
      </c>
      <c r="B237" s="90" t="s">
        <v>411</v>
      </c>
      <c r="C237" s="94" t="s">
        <v>410</v>
      </c>
      <c r="D237" s="123">
        <v>44927</v>
      </c>
      <c r="E237" s="123">
        <v>45291</v>
      </c>
      <c r="F237" s="123">
        <v>44927</v>
      </c>
      <c r="G237" s="123">
        <v>45291</v>
      </c>
      <c r="H237" s="61" t="s">
        <v>5</v>
      </c>
      <c r="I237" s="10">
        <f>I238+I239</f>
        <v>2282.08</v>
      </c>
      <c r="J237" s="10">
        <f>J238+J239</f>
        <v>2282.08</v>
      </c>
      <c r="K237" s="10">
        <f t="shared" si="13"/>
        <v>100</v>
      </c>
      <c r="L237" s="90" t="s">
        <v>535</v>
      </c>
      <c r="M237" s="150" t="s">
        <v>574</v>
      </c>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row>
    <row r="238" spans="1:255" s="4" customFormat="1" ht="109.35" customHeight="1" outlineLevel="1" x14ac:dyDescent="0.4">
      <c r="A238" s="100"/>
      <c r="B238" s="117"/>
      <c r="C238" s="129"/>
      <c r="D238" s="124"/>
      <c r="E238" s="124"/>
      <c r="F238" s="124"/>
      <c r="G238" s="124"/>
      <c r="H238" s="61" t="s">
        <v>7</v>
      </c>
      <c r="I238" s="75">
        <v>2167.9699999999998</v>
      </c>
      <c r="J238" s="75">
        <v>2167.9699999999998</v>
      </c>
      <c r="K238" s="10">
        <f t="shared" si="13"/>
        <v>100</v>
      </c>
      <c r="L238" s="117"/>
      <c r="M238" s="151"/>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row>
    <row r="239" spans="1:255" s="4" customFormat="1" ht="36.6" customHeight="1" outlineLevel="1" x14ac:dyDescent="0.4">
      <c r="A239" s="101"/>
      <c r="B239" s="91"/>
      <c r="C239" s="129"/>
      <c r="D239" s="125"/>
      <c r="E239" s="125"/>
      <c r="F239" s="125"/>
      <c r="G239" s="125"/>
      <c r="H239" s="61" t="s">
        <v>8</v>
      </c>
      <c r="I239" s="75">
        <v>114.11</v>
      </c>
      <c r="J239" s="75">
        <v>114.11</v>
      </c>
      <c r="K239" s="10">
        <f t="shared" si="13"/>
        <v>100</v>
      </c>
      <c r="L239" s="91"/>
      <c r="M239" s="151"/>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row>
    <row r="240" spans="1:255" s="4" customFormat="1" ht="36.6" customHeight="1" outlineLevel="1" x14ac:dyDescent="0.4">
      <c r="A240" s="99" t="s">
        <v>304</v>
      </c>
      <c r="B240" s="90" t="s">
        <v>232</v>
      </c>
      <c r="C240" s="94" t="s">
        <v>410</v>
      </c>
      <c r="D240" s="123">
        <v>44927</v>
      </c>
      <c r="E240" s="123">
        <v>45291</v>
      </c>
      <c r="F240" s="123">
        <v>44927</v>
      </c>
      <c r="G240" s="123">
        <v>45291</v>
      </c>
      <c r="H240" s="61" t="s">
        <v>5</v>
      </c>
      <c r="I240" s="10">
        <f>I241+I242</f>
        <v>601</v>
      </c>
      <c r="J240" s="10">
        <f>J241+J242</f>
        <v>601</v>
      </c>
      <c r="K240" s="10">
        <f t="shared" si="13"/>
        <v>100</v>
      </c>
      <c r="L240" s="90" t="s">
        <v>536</v>
      </c>
      <c r="M240" s="150" t="s">
        <v>574</v>
      </c>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row>
    <row r="241" spans="1:255" s="4" customFormat="1" ht="100.2" customHeight="1" outlineLevel="1" x14ac:dyDescent="0.4">
      <c r="A241" s="100"/>
      <c r="B241" s="117"/>
      <c r="C241" s="129"/>
      <c r="D241" s="124"/>
      <c r="E241" s="124"/>
      <c r="F241" s="124"/>
      <c r="G241" s="124"/>
      <c r="H241" s="61" t="s">
        <v>7</v>
      </c>
      <c r="I241" s="75">
        <v>570.95000000000005</v>
      </c>
      <c r="J241" s="75">
        <v>570.95000000000005</v>
      </c>
      <c r="K241" s="10">
        <f t="shared" si="13"/>
        <v>100</v>
      </c>
      <c r="L241" s="117"/>
      <c r="M241" s="151"/>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row>
    <row r="242" spans="1:255" s="4" customFormat="1" ht="58.95" customHeight="1" outlineLevel="1" x14ac:dyDescent="0.4">
      <c r="A242" s="101"/>
      <c r="B242" s="91"/>
      <c r="C242" s="129"/>
      <c r="D242" s="125"/>
      <c r="E242" s="125"/>
      <c r="F242" s="125"/>
      <c r="G242" s="125"/>
      <c r="H242" s="61" t="s">
        <v>8</v>
      </c>
      <c r="I242" s="75">
        <v>30.05</v>
      </c>
      <c r="J242" s="75">
        <v>30.05</v>
      </c>
      <c r="K242" s="10">
        <f t="shared" si="13"/>
        <v>100</v>
      </c>
      <c r="L242" s="91"/>
      <c r="M242" s="151"/>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row>
    <row r="243" spans="1:255" s="4" customFormat="1" ht="36.6" customHeight="1" outlineLevel="1" x14ac:dyDescent="0.4">
      <c r="A243" s="99" t="s">
        <v>305</v>
      </c>
      <c r="B243" s="90" t="s">
        <v>537</v>
      </c>
      <c r="C243" s="94" t="s">
        <v>410</v>
      </c>
      <c r="D243" s="123">
        <v>44927</v>
      </c>
      <c r="E243" s="123">
        <v>45291</v>
      </c>
      <c r="F243" s="123">
        <v>44927</v>
      </c>
      <c r="G243" s="123">
        <v>45291</v>
      </c>
      <c r="H243" s="61" t="s">
        <v>5</v>
      </c>
      <c r="I243" s="10">
        <f>I244+I245</f>
        <v>600</v>
      </c>
      <c r="J243" s="10">
        <f>J244+J245</f>
        <v>600</v>
      </c>
      <c r="K243" s="10">
        <f t="shared" si="13"/>
        <v>100</v>
      </c>
      <c r="L243" s="90" t="s">
        <v>538</v>
      </c>
      <c r="M243" s="150" t="s">
        <v>574</v>
      </c>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row>
    <row r="244" spans="1:255" s="4" customFormat="1" ht="148.35" customHeight="1" outlineLevel="1" x14ac:dyDescent="0.4">
      <c r="A244" s="100"/>
      <c r="B244" s="117"/>
      <c r="C244" s="129"/>
      <c r="D244" s="124"/>
      <c r="E244" s="124"/>
      <c r="F244" s="124"/>
      <c r="G244" s="124"/>
      <c r="H244" s="61" t="s">
        <v>7</v>
      </c>
      <c r="I244" s="75">
        <v>570</v>
      </c>
      <c r="J244" s="75">
        <v>570</v>
      </c>
      <c r="K244" s="10">
        <f t="shared" si="13"/>
        <v>100</v>
      </c>
      <c r="L244" s="117"/>
      <c r="M244" s="151"/>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row>
    <row r="245" spans="1:255" s="4" customFormat="1" ht="36.6" customHeight="1" outlineLevel="1" x14ac:dyDescent="0.4">
      <c r="A245" s="101"/>
      <c r="B245" s="91"/>
      <c r="C245" s="129"/>
      <c r="D245" s="125"/>
      <c r="E245" s="125"/>
      <c r="F245" s="125"/>
      <c r="G245" s="125"/>
      <c r="H245" s="61" t="s">
        <v>8</v>
      </c>
      <c r="I245" s="75">
        <v>30</v>
      </c>
      <c r="J245" s="75">
        <v>30</v>
      </c>
      <c r="K245" s="10">
        <f t="shared" si="13"/>
        <v>100</v>
      </c>
      <c r="L245" s="91"/>
      <c r="M245" s="151"/>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row>
    <row r="246" spans="1:255" s="4" customFormat="1" ht="36.6" customHeight="1" outlineLevel="1" x14ac:dyDescent="0.4">
      <c r="A246" s="99" t="s">
        <v>306</v>
      </c>
      <c r="B246" s="90" t="s">
        <v>179</v>
      </c>
      <c r="C246" s="94" t="s">
        <v>412</v>
      </c>
      <c r="D246" s="123">
        <v>44927</v>
      </c>
      <c r="E246" s="123">
        <v>45291</v>
      </c>
      <c r="F246" s="123">
        <v>44927</v>
      </c>
      <c r="G246" s="123">
        <v>45291</v>
      </c>
      <c r="H246" s="61" t="s">
        <v>5</v>
      </c>
      <c r="I246" s="10">
        <f>I247+I248</f>
        <v>1837.5</v>
      </c>
      <c r="J246" s="10">
        <f>J247+J248</f>
        <v>1837.5</v>
      </c>
      <c r="K246" s="10">
        <f t="shared" si="13"/>
        <v>100</v>
      </c>
      <c r="L246" s="90" t="s">
        <v>180</v>
      </c>
      <c r="M246" s="150" t="s">
        <v>574</v>
      </c>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row>
    <row r="247" spans="1:255" s="4" customFormat="1" ht="136.19999999999999" customHeight="1" outlineLevel="1" x14ac:dyDescent="0.4">
      <c r="A247" s="100"/>
      <c r="B247" s="117"/>
      <c r="C247" s="129"/>
      <c r="D247" s="124"/>
      <c r="E247" s="124"/>
      <c r="F247" s="124"/>
      <c r="G247" s="124"/>
      <c r="H247" s="61" t="s">
        <v>7</v>
      </c>
      <c r="I247" s="75">
        <v>1745.6</v>
      </c>
      <c r="J247" s="75">
        <v>1745.6</v>
      </c>
      <c r="K247" s="10">
        <f t="shared" si="13"/>
        <v>100</v>
      </c>
      <c r="L247" s="117"/>
      <c r="M247" s="151"/>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row>
    <row r="248" spans="1:255" s="4" customFormat="1" ht="36.6" customHeight="1" outlineLevel="1" x14ac:dyDescent="0.4">
      <c r="A248" s="101"/>
      <c r="B248" s="91"/>
      <c r="C248" s="129"/>
      <c r="D248" s="125"/>
      <c r="E248" s="125"/>
      <c r="F248" s="125"/>
      <c r="G248" s="125"/>
      <c r="H248" s="61" t="s">
        <v>8</v>
      </c>
      <c r="I248" s="75">
        <v>91.9</v>
      </c>
      <c r="J248" s="75">
        <v>91.9</v>
      </c>
      <c r="K248" s="10">
        <f t="shared" si="13"/>
        <v>100</v>
      </c>
      <c r="L248" s="91"/>
      <c r="M248" s="151"/>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row>
    <row r="249" spans="1:255" s="4" customFormat="1" ht="36.6" customHeight="1" outlineLevel="1" x14ac:dyDescent="0.4">
      <c r="A249" s="99" t="s">
        <v>307</v>
      </c>
      <c r="B249" s="90" t="s">
        <v>299</v>
      </c>
      <c r="C249" s="94" t="s">
        <v>412</v>
      </c>
      <c r="D249" s="123">
        <v>45106</v>
      </c>
      <c r="E249" s="123">
        <v>45291</v>
      </c>
      <c r="F249" s="123">
        <v>45106</v>
      </c>
      <c r="G249" s="123">
        <v>45291</v>
      </c>
      <c r="H249" s="61" t="s">
        <v>5</v>
      </c>
      <c r="I249" s="10">
        <f>I250+I251</f>
        <v>2315.9</v>
      </c>
      <c r="J249" s="10">
        <f>J250+J251</f>
        <v>2263.31</v>
      </c>
      <c r="K249" s="10">
        <f t="shared" si="13"/>
        <v>97.729176562027718</v>
      </c>
      <c r="L249" s="90" t="s">
        <v>539</v>
      </c>
      <c r="M249" s="150" t="s">
        <v>574</v>
      </c>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row>
    <row r="250" spans="1:255" s="4" customFormat="1" ht="158.4" customHeight="1" outlineLevel="1" x14ac:dyDescent="0.4">
      <c r="A250" s="100"/>
      <c r="B250" s="117"/>
      <c r="C250" s="129"/>
      <c r="D250" s="124"/>
      <c r="E250" s="124"/>
      <c r="F250" s="124"/>
      <c r="G250" s="124"/>
      <c r="H250" s="61" t="s">
        <v>7</v>
      </c>
      <c r="I250" s="75">
        <v>2200</v>
      </c>
      <c r="J250" s="75">
        <v>2150.04</v>
      </c>
      <c r="K250" s="10">
        <f t="shared" si="13"/>
        <v>97.729090909090914</v>
      </c>
      <c r="L250" s="117"/>
      <c r="M250" s="151"/>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row>
    <row r="251" spans="1:255" s="4" customFormat="1" ht="36.6" customHeight="1" outlineLevel="1" x14ac:dyDescent="0.4">
      <c r="A251" s="101"/>
      <c r="B251" s="91"/>
      <c r="C251" s="129"/>
      <c r="D251" s="125"/>
      <c r="E251" s="125"/>
      <c r="F251" s="125"/>
      <c r="G251" s="125"/>
      <c r="H251" s="61" t="s">
        <v>8</v>
      </c>
      <c r="I251" s="75">
        <v>115.9</v>
      </c>
      <c r="J251" s="75">
        <v>113.27</v>
      </c>
      <c r="K251" s="10">
        <f t="shared" si="13"/>
        <v>97.730802415875758</v>
      </c>
      <c r="L251" s="91"/>
      <c r="M251" s="151"/>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row>
    <row r="252" spans="1:255" s="4" customFormat="1" ht="36.6" customHeight="1" outlineLevel="1" x14ac:dyDescent="0.4">
      <c r="A252" s="99" t="s">
        <v>309</v>
      </c>
      <c r="B252" s="90" t="s">
        <v>413</v>
      </c>
      <c r="C252" s="94" t="s">
        <v>414</v>
      </c>
      <c r="D252" s="123">
        <v>45106</v>
      </c>
      <c r="E252" s="123">
        <v>45291</v>
      </c>
      <c r="F252" s="123">
        <v>45106</v>
      </c>
      <c r="G252" s="123">
        <v>45291</v>
      </c>
      <c r="H252" s="61" t="s">
        <v>5</v>
      </c>
      <c r="I252" s="10">
        <f>I253+I254</f>
        <v>1060</v>
      </c>
      <c r="J252" s="10">
        <f>J253+J254</f>
        <v>1060</v>
      </c>
      <c r="K252" s="10">
        <f t="shared" si="13"/>
        <v>100</v>
      </c>
      <c r="L252" s="90" t="s">
        <v>540</v>
      </c>
      <c r="M252" s="150" t="s">
        <v>574</v>
      </c>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row>
    <row r="253" spans="1:255" s="4" customFormat="1" ht="141" customHeight="1" outlineLevel="1" x14ac:dyDescent="0.4">
      <c r="A253" s="100"/>
      <c r="B253" s="117"/>
      <c r="C253" s="129"/>
      <c r="D253" s="124"/>
      <c r="E253" s="124"/>
      <c r="F253" s="124"/>
      <c r="G253" s="124"/>
      <c r="H253" s="61" t="s">
        <v>7</v>
      </c>
      <c r="I253" s="75">
        <v>1007</v>
      </c>
      <c r="J253" s="75">
        <v>1007</v>
      </c>
      <c r="K253" s="10">
        <f t="shared" si="13"/>
        <v>100</v>
      </c>
      <c r="L253" s="117"/>
      <c r="M253" s="151"/>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row>
    <row r="254" spans="1:255" s="4" customFormat="1" ht="30.6" customHeight="1" outlineLevel="1" x14ac:dyDescent="0.4">
      <c r="A254" s="101"/>
      <c r="B254" s="91"/>
      <c r="C254" s="129"/>
      <c r="D254" s="125"/>
      <c r="E254" s="125"/>
      <c r="F254" s="125"/>
      <c r="G254" s="125"/>
      <c r="H254" s="61" t="s">
        <v>8</v>
      </c>
      <c r="I254" s="75">
        <v>53</v>
      </c>
      <c r="J254" s="75">
        <v>53</v>
      </c>
      <c r="K254" s="10">
        <f t="shared" si="13"/>
        <v>100</v>
      </c>
      <c r="L254" s="91"/>
      <c r="M254" s="151"/>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row>
    <row r="255" spans="1:255" s="4" customFormat="1" ht="30.6" customHeight="1" outlineLevel="1" x14ac:dyDescent="0.4">
      <c r="A255" s="99" t="s">
        <v>310</v>
      </c>
      <c r="B255" s="90" t="s">
        <v>181</v>
      </c>
      <c r="C255" s="90" t="s">
        <v>415</v>
      </c>
      <c r="D255" s="123">
        <v>44927</v>
      </c>
      <c r="E255" s="123">
        <v>45291</v>
      </c>
      <c r="F255" s="123">
        <v>44927</v>
      </c>
      <c r="G255" s="123">
        <v>45291</v>
      </c>
      <c r="H255" s="61" t="s">
        <v>5</v>
      </c>
      <c r="I255" s="10">
        <f>I256+I257</f>
        <v>826.06999999999994</v>
      </c>
      <c r="J255" s="10">
        <f>J256+J257</f>
        <v>826.06999999999994</v>
      </c>
      <c r="K255" s="10">
        <f t="shared" si="13"/>
        <v>100</v>
      </c>
      <c r="L255" s="90" t="s">
        <v>541</v>
      </c>
      <c r="M255" s="150" t="s">
        <v>574</v>
      </c>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row>
    <row r="256" spans="1:255" s="4" customFormat="1" ht="155.4" customHeight="1" outlineLevel="1" x14ac:dyDescent="0.4">
      <c r="A256" s="100"/>
      <c r="B256" s="117"/>
      <c r="C256" s="117"/>
      <c r="D256" s="124"/>
      <c r="E256" s="124"/>
      <c r="F256" s="124"/>
      <c r="G256" s="124"/>
      <c r="H256" s="61" t="s">
        <v>7</v>
      </c>
      <c r="I256" s="75">
        <v>784.76</v>
      </c>
      <c r="J256" s="75">
        <v>784.76</v>
      </c>
      <c r="K256" s="10">
        <f t="shared" si="13"/>
        <v>100</v>
      </c>
      <c r="L256" s="117"/>
      <c r="M256" s="151"/>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row>
    <row r="257" spans="1:255" s="4" customFormat="1" ht="30.6" customHeight="1" outlineLevel="1" x14ac:dyDescent="0.4">
      <c r="A257" s="101"/>
      <c r="B257" s="91"/>
      <c r="C257" s="91"/>
      <c r="D257" s="125"/>
      <c r="E257" s="125"/>
      <c r="F257" s="125"/>
      <c r="G257" s="125"/>
      <c r="H257" s="61" t="s">
        <v>8</v>
      </c>
      <c r="I257" s="75">
        <v>41.31</v>
      </c>
      <c r="J257" s="75">
        <v>41.31</v>
      </c>
      <c r="K257" s="10">
        <f t="shared" si="13"/>
        <v>100</v>
      </c>
      <c r="L257" s="91"/>
      <c r="M257" s="151"/>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row>
    <row r="258" spans="1:255" s="4" customFormat="1" ht="30.6" customHeight="1" outlineLevel="1" x14ac:dyDescent="0.4">
      <c r="A258" s="99" t="s">
        <v>311</v>
      </c>
      <c r="B258" s="90" t="s">
        <v>182</v>
      </c>
      <c r="C258" s="94" t="s">
        <v>415</v>
      </c>
      <c r="D258" s="123">
        <v>44927</v>
      </c>
      <c r="E258" s="123">
        <v>45291</v>
      </c>
      <c r="F258" s="123">
        <v>44927</v>
      </c>
      <c r="G258" s="123">
        <v>45291</v>
      </c>
      <c r="H258" s="61" t="s">
        <v>5</v>
      </c>
      <c r="I258" s="10">
        <f>I259+I260</f>
        <v>435.79</v>
      </c>
      <c r="J258" s="10">
        <f>J259+J260</f>
        <v>435.79</v>
      </c>
      <c r="K258" s="10">
        <f t="shared" si="13"/>
        <v>100</v>
      </c>
      <c r="L258" s="90" t="s">
        <v>542</v>
      </c>
      <c r="M258" s="185" t="s">
        <v>574</v>
      </c>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row>
    <row r="259" spans="1:255" s="4" customFormat="1" ht="151.19999999999999" customHeight="1" outlineLevel="1" x14ac:dyDescent="0.4">
      <c r="A259" s="100"/>
      <c r="B259" s="117"/>
      <c r="C259" s="129"/>
      <c r="D259" s="124"/>
      <c r="E259" s="124"/>
      <c r="F259" s="124"/>
      <c r="G259" s="124"/>
      <c r="H259" s="61" t="s">
        <v>7</v>
      </c>
      <c r="I259" s="75">
        <v>414</v>
      </c>
      <c r="J259" s="75">
        <v>414</v>
      </c>
      <c r="K259" s="10">
        <f t="shared" si="13"/>
        <v>100</v>
      </c>
      <c r="L259" s="117"/>
      <c r="M259" s="185"/>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row>
    <row r="260" spans="1:255" s="4" customFormat="1" ht="30.6" customHeight="1" outlineLevel="1" x14ac:dyDescent="0.4">
      <c r="A260" s="101"/>
      <c r="B260" s="91"/>
      <c r="C260" s="129"/>
      <c r="D260" s="125"/>
      <c r="E260" s="125"/>
      <c r="F260" s="125"/>
      <c r="G260" s="125"/>
      <c r="H260" s="61" t="s">
        <v>8</v>
      </c>
      <c r="I260" s="75">
        <v>21.79000000000002</v>
      </c>
      <c r="J260" s="75">
        <v>21.79000000000002</v>
      </c>
      <c r="K260" s="10">
        <f t="shared" si="13"/>
        <v>100</v>
      </c>
      <c r="L260" s="91"/>
      <c r="M260" s="185"/>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row>
    <row r="261" spans="1:255" s="4" customFormat="1" ht="30.6" customHeight="1" outlineLevel="1" x14ac:dyDescent="0.4">
      <c r="A261" s="99" t="s">
        <v>312</v>
      </c>
      <c r="B261" s="90" t="s">
        <v>506</v>
      </c>
      <c r="C261" s="94" t="s">
        <v>415</v>
      </c>
      <c r="D261" s="123">
        <v>45106</v>
      </c>
      <c r="E261" s="123">
        <v>45291</v>
      </c>
      <c r="F261" s="123">
        <v>45106</v>
      </c>
      <c r="G261" s="123">
        <v>45291</v>
      </c>
      <c r="H261" s="61" t="s">
        <v>5</v>
      </c>
      <c r="I261" s="10">
        <f>I262+I263</f>
        <v>1052.1499999999999</v>
      </c>
      <c r="J261" s="10">
        <f>J262+J263</f>
        <v>765.07999999999993</v>
      </c>
      <c r="K261" s="10">
        <f t="shared" si="13"/>
        <v>72.715867509385546</v>
      </c>
      <c r="L261" s="90" t="s">
        <v>543</v>
      </c>
      <c r="M261" s="150" t="s">
        <v>574</v>
      </c>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row>
    <row r="262" spans="1:255" s="4" customFormat="1" ht="168.15" customHeight="1" outlineLevel="1" x14ac:dyDescent="0.4">
      <c r="A262" s="100"/>
      <c r="B262" s="117"/>
      <c r="C262" s="129"/>
      <c r="D262" s="124"/>
      <c r="E262" s="124"/>
      <c r="F262" s="124"/>
      <c r="G262" s="124"/>
      <c r="H262" s="61" t="s">
        <v>7</v>
      </c>
      <c r="I262" s="75">
        <v>999.54</v>
      </c>
      <c r="J262" s="75">
        <v>702.02</v>
      </c>
      <c r="K262" s="10">
        <f t="shared" si="13"/>
        <v>70.234307781579531</v>
      </c>
      <c r="L262" s="117"/>
      <c r="M262" s="151"/>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row>
    <row r="263" spans="1:255" s="4" customFormat="1" ht="30.6" customHeight="1" outlineLevel="1" x14ac:dyDescent="0.4">
      <c r="A263" s="101"/>
      <c r="B263" s="91"/>
      <c r="C263" s="129"/>
      <c r="D263" s="125"/>
      <c r="E263" s="125"/>
      <c r="F263" s="125"/>
      <c r="G263" s="125"/>
      <c r="H263" s="61" t="s">
        <v>8</v>
      </c>
      <c r="I263" s="75">
        <v>52.61</v>
      </c>
      <c r="J263" s="75">
        <v>63.06</v>
      </c>
      <c r="K263" s="10">
        <f t="shared" si="13"/>
        <v>119.86314388899449</v>
      </c>
      <c r="L263" s="91"/>
      <c r="M263" s="151"/>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row>
    <row r="264" spans="1:255" s="4" customFormat="1" ht="30.6" customHeight="1" outlineLevel="1" x14ac:dyDescent="0.4">
      <c r="A264" s="99" t="s">
        <v>312</v>
      </c>
      <c r="B264" s="90" t="s">
        <v>507</v>
      </c>
      <c r="C264" s="94" t="s">
        <v>416</v>
      </c>
      <c r="D264" s="123">
        <v>44927</v>
      </c>
      <c r="E264" s="123">
        <v>45291</v>
      </c>
      <c r="F264" s="123">
        <v>44927</v>
      </c>
      <c r="G264" s="123">
        <v>45291</v>
      </c>
      <c r="H264" s="61" t="s">
        <v>5</v>
      </c>
      <c r="I264" s="10">
        <f>I265+I266</f>
        <v>691.5</v>
      </c>
      <c r="J264" s="10">
        <f>J265+J266</f>
        <v>691.5</v>
      </c>
      <c r="K264" s="10">
        <f t="shared" si="13"/>
        <v>100</v>
      </c>
      <c r="L264" s="90" t="s">
        <v>544</v>
      </c>
      <c r="M264" s="150" t="s">
        <v>574</v>
      </c>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row>
    <row r="265" spans="1:255" s="4" customFormat="1" ht="162.6" customHeight="1" outlineLevel="1" x14ac:dyDescent="0.4">
      <c r="A265" s="100"/>
      <c r="B265" s="117"/>
      <c r="C265" s="129"/>
      <c r="D265" s="124"/>
      <c r="E265" s="124"/>
      <c r="F265" s="124"/>
      <c r="G265" s="124"/>
      <c r="H265" s="61" t="s">
        <v>7</v>
      </c>
      <c r="I265" s="75">
        <v>656.92</v>
      </c>
      <c r="J265" s="75">
        <v>656.92</v>
      </c>
      <c r="K265" s="10">
        <f t="shared" si="13"/>
        <v>100</v>
      </c>
      <c r="L265" s="117"/>
      <c r="M265" s="151"/>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row>
    <row r="266" spans="1:255" s="4" customFormat="1" ht="30.6" customHeight="1" outlineLevel="1" x14ac:dyDescent="0.4">
      <c r="A266" s="101"/>
      <c r="B266" s="91"/>
      <c r="C266" s="129"/>
      <c r="D266" s="125"/>
      <c r="E266" s="125"/>
      <c r="F266" s="125"/>
      <c r="G266" s="125"/>
      <c r="H266" s="61" t="s">
        <v>8</v>
      </c>
      <c r="I266" s="75">
        <v>34.58</v>
      </c>
      <c r="J266" s="75">
        <v>34.58</v>
      </c>
      <c r="K266" s="10">
        <f t="shared" si="13"/>
        <v>100</v>
      </c>
      <c r="L266" s="91"/>
      <c r="M266" s="151"/>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row>
    <row r="267" spans="1:255" s="4" customFormat="1" ht="30.6" customHeight="1" outlineLevel="1" x14ac:dyDescent="0.4">
      <c r="A267" s="99" t="s">
        <v>313</v>
      </c>
      <c r="B267" s="90" t="s">
        <v>417</v>
      </c>
      <c r="C267" s="94" t="s">
        <v>418</v>
      </c>
      <c r="D267" s="123">
        <v>45106</v>
      </c>
      <c r="E267" s="123">
        <v>45291</v>
      </c>
      <c r="F267" s="123">
        <v>45106</v>
      </c>
      <c r="G267" s="123">
        <v>45291</v>
      </c>
      <c r="H267" s="61" t="s">
        <v>5</v>
      </c>
      <c r="I267" s="10">
        <f>I268+I269</f>
        <v>911.84</v>
      </c>
      <c r="J267" s="10">
        <f>J268+J269</f>
        <v>911.84</v>
      </c>
      <c r="K267" s="10">
        <f t="shared" si="13"/>
        <v>100</v>
      </c>
      <c r="L267" s="90" t="s">
        <v>545</v>
      </c>
      <c r="M267" s="150" t="s">
        <v>574</v>
      </c>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row>
    <row r="268" spans="1:255" s="4" customFormat="1" ht="154.19999999999999" customHeight="1" outlineLevel="1" x14ac:dyDescent="0.4">
      <c r="A268" s="100"/>
      <c r="B268" s="117"/>
      <c r="C268" s="129"/>
      <c r="D268" s="124"/>
      <c r="E268" s="124"/>
      <c r="F268" s="124"/>
      <c r="G268" s="124"/>
      <c r="H268" s="61" t="s">
        <v>7</v>
      </c>
      <c r="I268" s="75">
        <v>866.24</v>
      </c>
      <c r="J268" s="75">
        <v>866.24</v>
      </c>
      <c r="K268" s="10">
        <f t="shared" si="13"/>
        <v>100</v>
      </c>
      <c r="L268" s="117"/>
      <c r="M268" s="151"/>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row>
    <row r="269" spans="1:255" s="4" customFormat="1" ht="48.6" customHeight="1" outlineLevel="1" x14ac:dyDescent="0.4">
      <c r="A269" s="101"/>
      <c r="B269" s="91"/>
      <c r="C269" s="129"/>
      <c r="D269" s="125"/>
      <c r="E269" s="125"/>
      <c r="F269" s="125"/>
      <c r="G269" s="125"/>
      <c r="H269" s="61" t="s">
        <v>8</v>
      </c>
      <c r="I269" s="75">
        <v>45.6</v>
      </c>
      <c r="J269" s="75">
        <v>45.6</v>
      </c>
      <c r="K269" s="10">
        <f t="shared" si="13"/>
        <v>100</v>
      </c>
      <c r="L269" s="91"/>
      <c r="M269" s="151"/>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row>
    <row r="270" spans="1:255" s="4" customFormat="1" ht="30.6" customHeight="1" outlineLevel="1" x14ac:dyDescent="0.4">
      <c r="A270" s="99" t="s">
        <v>316</v>
      </c>
      <c r="B270" s="90" t="s">
        <v>419</v>
      </c>
      <c r="C270" s="94" t="s">
        <v>418</v>
      </c>
      <c r="D270" s="123">
        <v>45106</v>
      </c>
      <c r="E270" s="123">
        <v>45291</v>
      </c>
      <c r="F270" s="123">
        <v>45106</v>
      </c>
      <c r="G270" s="123">
        <v>45291</v>
      </c>
      <c r="H270" s="61" t="s">
        <v>5</v>
      </c>
      <c r="I270" s="10">
        <f>I271+I272</f>
        <v>825.08</v>
      </c>
      <c r="J270" s="10">
        <f>J271+J272</f>
        <v>825.08</v>
      </c>
      <c r="K270" s="10">
        <f t="shared" si="13"/>
        <v>100</v>
      </c>
      <c r="L270" s="90" t="s">
        <v>546</v>
      </c>
      <c r="M270" s="150" t="s">
        <v>574</v>
      </c>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row>
    <row r="271" spans="1:255" s="4" customFormat="1" ht="163.35" customHeight="1" outlineLevel="1" x14ac:dyDescent="0.4">
      <c r="A271" s="100"/>
      <c r="B271" s="117"/>
      <c r="C271" s="129"/>
      <c r="D271" s="124"/>
      <c r="E271" s="124"/>
      <c r="F271" s="124"/>
      <c r="G271" s="124"/>
      <c r="H271" s="61" t="s">
        <v>7</v>
      </c>
      <c r="I271" s="75">
        <v>783.82</v>
      </c>
      <c r="J271" s="75">
        <v>783.82</v>
      </c>
      <c r="K271" s="10">
        <f t="shared" si="13"/>
        <v>100</v>
      </c>
      <c r="L271" s="117"/>
      <c r="M271" s="151"/>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row>
    <row r="272" spans="1:255" s="4" customFormat="1" ht="30.6" customHeight="1" outlineLevel="1" x14ac:dyDescent="0.4">
      <c r="A272" s="101"/>
      <c r="B272" s="91"/>
      <c r="C272" s="129"/>
      <c r="D272" s="125"/>
      <c r="E272" s="125"/>
      <c r="F272" s="125"/>
      <c r="G272" s="125"/>
      <c r="H272" s="61" t="s">
        <v>8</v>
      </c>
      <c r="I272" s="75">
        <v>41.26</v>
      </c>
      <c r="J272" s="75">
        <v>41.26</v>
      </c>
      <c r="K272" s="10">
        <f t="shared" ref="K272:K322" si="14">J272/I272*100</f>
        <v>100</v>
      </c>
      <c r="L272" s="91"/>
      <c r="M272" s="151"/>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row>
    <row r="273" spans="1:255" s="4" customFormat="1" ht="30.6" customHeight="1" outlineLevel="1" x14ac:dyDescent="0.4">
      <c r="A273" s="99" t="s">
        <v>317</v>
      </c>
      <c r="B273" s="90" t="s">
        <v>420</v>
      </c>
      <c r="C273" s="94" t="s">
        <v>421</v>
      </c>
      <c r="D273" s="123">
        <v>44927</v>
      </c>
      <c r="E273" s="123">
        <v>45291</v>
      </c>
      <c r="F273" s="123">
        <v>44927</v>
      </c>
      <c r="G273" s="123">
        <v>45291</v>
      </c>
      <c r="H273" s="61" t="s">
        <v>5</v>
      </c>
      <c r="I273" s="10">
        <f>I274+I275</f>
        <v>734.82</v>
      </c>
      <c r="J273" s="10">
        <f>J274+J275</f>
        <v>734.82</v>
      </c>
      <c r="K273" s="10">
        <f t="shared" si="14"/>
        <v>100</v>
      </c>
      <c r="L273" s="90" t="s">
        <v>547</v>
      </c>
      <c r="M273" s="150" t="s">
        <v>574</v>
      </c>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row>
    <row r="274" spans="1:255" s="4" customFormat="1" ht="140.4" customHeight="1" outlineLevel="1" x14ac:dyDescent="0.4">
      <c r="A274" s="100"/>
      <c r="B274" s="117"/>
      <c r="C274" s="129"/>
      <c r="D274" s="124"/>
      <c r="E274" s="124"/>
      <c r="F274" s="124"/>
      <c r="G274" s="124"/>
      <c r="H274" s="61" t="s">
        <v>7</v>
      </c>
      <c r="I274" s="75">
        <v>698.07</v>
      </c>
      <c r="J274" s="75">
        <v>698.07</v>
      </c>
      <c r="K274" s="10">
        <f t="shared" si="14"/>
        <v>100</v>
      </c>
      <c r="L274" s="117"/>
      <c r="M274" s="151"/>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row>
    <row r="275" spans="1:255" s="4" customFormat="1" ht="74.400000000000006" customHeight="1" outlineLevel="1" x14ac:dyDescent="0.4">
      <c r="A275" s="101"/>
      <c r="B275" s="91"/>
      <c r="C275" s="129"/>
      <c r="D275" s="125"/>
      <c r="E275" s="125"/>
      <c r="F275" s="125"/>
      <c r="G275" s="125"/>
      <c r="H275" s="61" t="s">
        <v>8</v>
      </c>
      <c r="I275" s="75">
        <v>36.75</v>
      </c>
      <c r="J275" s="75">
        <v>36.75</v>
      </c>
      <c r="K275" s="10">
        <f t="shared" si="14"/>
        <v>100</v>
      </c>
      <c r="L275" s="91"/>
      <c r="M275" s="151"/>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row>
    <row r="276" spans="1:255" s="4" customFormat="1" ht="30.6" customHeight="1" outlineLevel="1" x14ac:dyDescent="0.4">
      <c r="A276" s="99" t="s">
        <v>320</v>
      </c>
      <c r="B276" s="90" t="s">
        <v>308</v>
      </c>
      <c r="C276" s="94" t="s">
        <v>421</v>
      </c>
      <c r="D276" s="123">
        <v>44927</v>
      </c>
      <c r="E276" s="123">
        <v>45291</v>
      </c>
      <c r="F276" s="123">
        <v>44927</v>
      </c>
      <c r="G276" s="123">
        <v>45291</v>
      </c>
      <c r="H276" s="61" t="s">
        <v>5</v>
      </c>
      <c r="I276" s="10">
        <f>I277+I278</f>
        <v>745.69999999999993</v>
      </c>
      <c r="J276" s="10">
        <f>J277+J278</f>
        <v>745.69999999999993</v>
      </c>
      <c r="K276" s="10">
        <f t="shared" si="14"/>
        <v>100</v>
      </c>
      <c r="L276" s="90" t="s">
        <v>548</v>
      </c>
      <c r="M276" s="150" t="s">
        <v>574</v>
      </c>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row>
    <row r="277" spans="1:255" s="4" customFormat="1" ht="126.6" customHeight="1" outlineLevel="1" x14ac:dyDescent="0.4">
      <c r="A277" s="100"/>
      <c r="B277" s="117"/>
      <c r="C277" s="129"/>
      <c r="D277" s="124"/>
      <c r="E277" s="124"/>
      <c r="F277" s="124"/>
      <c r="G277" s="124"/>
      <c r="H277" s="61" t="s">
        <v>7</v>
      </c>
      <c r="I277" s="75">
        <v>708.4</v>
      </c>
      <c r="J277" s="75">
        <v>708.4</v>
      </c>
      <c r="K277" s="10">
        <f t="shared" si="14"/>
        <v>100</v>
      </c>
      <c r="L277" s="117"/>
      <c r="M277" s="151"/>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row>
    <row r="278" spans="1:255" s="4" customFormat="1" ht="68.400000000000006" customHeight="1" outlineLevel="1" x14ac:dyDescent="0.4">
      <c r="A278" s="101"/>
      <c r="B278" s="91"/>
      <c r="C278" s="129"/>
      <c r="D278" s="125"/>
      <c r="E278" s="125"/>
      <c r="F278" s="125"/>
      <c r="G278" s="125"/>
      <c r="H278" s="61" t="s">
        <v>8</v>
      </c>
      <c r="I278" s="75">
        <v>37.299999999999997</v>
      </c>
      <c r="J278" s="75">
        <v>37.299999999999997</v>
      </c>
      <c r="K278" s="10">
        <f t="shared" si="14"/>
        <v>100</v>
      </c>
      <c r="L278" s="91"/>
      <c r="M278" s="151"/>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row>
    <row r="279" spans="1:255" s="4" customFormat="1" ht="30.6" customHeight="1" outlineLevel="1" x14ac:dyDescent="0.4">
      <c r="A279" s="99" t="s">
        <v>321</v>
      </c>
      <c r="B279" s="90" t="s">
        <v>422</v>
      </c>
      <c r="C279" s="94" t="s">
        <v>421</v>
      </c>
      <c r="D279" s="123">
        <v>44927</v>
      </c>
      <c r="E279" s="123">
        <v>45291</v>
      </c>
      <c r="F279" s="123">
        <v>44927</v>
      </c>
      <c r="G279" s="123">
        <v>45291</v>
      </c>
      <c r="H279" s="61" t="s">
        <v>5</v>
      </c>
      <c r="I279" s="10">
        <f>I280+I281</f>
        <v>985.18999999999994</v>
      </c>
      <c r="J279" s="10">
        <f>J280+J281</f>
        <v>985.18999999999994</v>
      </c>
      <c r="K279" s="10">
        <f t="shared" si="14"/>
        <v>100</v>
      </c>
      <c r="L279" s="90" t="s">
        <v>549</v>
      </c>
      <c r="M279" s="150" t="s">
        <v>574</v>
      </c>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row>
    <row r="280" spans="1:255" s="4" customFormat="1" ht="108.6" customHeight="1" outlineLevel="1" x14ac:dyDescent="0.4">
      <c r="A280" s="100"/>
      <c r="B280" s="117"/>
      <c r="C280" s="129"/>
      <c r="D280" s="124"/>
      <c r="E280" s="124"/>
      <c r="F280" s="124"/>
      <c r="G280" s="124"/>
      <c r="H280" s="61" t="s">
        <v>7</v>
      </c>
      <c r="I280" s="75">
        <v>935.93</v>
      </c>
      <c r="J280" s="75">
        <v>935.93</v>
      </c>
      <c r="K280" s="10">
        <f t="shared" si="14"/>
        <v>100</v>
      </c>
      <c r="L280" s="117"/>
      <c r="M280" s="151"/>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row>
    <row r="281" spans="1:255" s="4" customFormat="1" ht="96.6" customHeight="1" outlineLevel="1" x14ac:dyDescent="0.4">
      <c r="A281" s="101"/>
      <c r="B281" s="91"/>
      <c r="C281" s="129"/>
      <c r="D281" s="125"/>
      <c r="E281" s="125"/>
      <c r="F281" s="125"/>
      <c r="G281" s="125"/>
      <c r="H281" s="61" t="s">
        <v>8</v>
      </c>
      <c r="I281" s="75">
        <v>49.26</v>
      </c>
      <c r="J281" s="75">
        <v>49.26</v>
      </c>
      <c r="K281" s="10">
        <f t="shared" si="14"/>
        <v>100</v>
      </c>
      <c r="L281" s="91"/>
      <c r="M281" s="151"/>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row>
    <row r="282" spans="1:255" s="4" customFormat="1" ht="30.6" customHeight="1" outlineLevel="1" x14ac:dyDescent="0.4">
      <c r="A282" s="99" t="s">
        <v>322</v>
      </c>
      <c r="B282" s="90" t="s">
        <v>423</v>
      </c>
      <c r="C282" s="94" t="s">
        <v>421</v>
      </c>
      <c r="D282" s="123">
        <v>44927</v>
      </c>
      <c r="E282" s="123">
        <v>45291</v>
      </c>
      <c r="F282" s="123">
        <v>44927</v>
      </c>
      <c r="G282" s="123">
        <v>45291</v>
      </c>
      <c r="H282" s="61" t="s">
        <v>5</v>
      </c>
      <c r="I282" s="10">
        <f>I283+I284</f>
        <v>2384</v>
      </c>
      <c r="J282" s="10">
        <f>J283+J284</f>
        <v>2384</v>
      </c>
      <c r="K282" s="10">
        <f t="shared" si="14"/>
        <v>100</v>
      </c>
      <c r="L282" s="90" t="s">
        <v>550</v>
      </c>
      <c r="M282" s="185" t="s">
        <v>574</v>
      </c>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row>
    <row r="283" spans="1:255" s="4" customFormat="1" ht="105.75" customHeight="1" outlineLevel="1" x14ac:dyDescent="0.4">
      <c r="A283" s="100"/>
      <c r="B283" s="117"/>
      <c r="C283" s="129"/>
      <c r="D283" s="124"/>
      <c r="E283" s="124"/>
      <c r="F283" s="124"/>
      <c r="G283" s="124"/>
      <c r="H283" s="61" t="s">
        <v>7</v>
      </c>
      <c r="I283" s="75">
        <v>2264.8000000000002</v>
      </c>
      <c r="J283" s="75">
        <v>2264.8000000000002</v>
      </c>
      <c r="K283" s="10">
        <f t="shared" si="14"/>
        <v>100</v>
      </c>
      <c r="L283" s="117"/>
      <c r="M283" s="185"/>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row>
    <row r="284" spans="1:255" s="4" customFormat="1" ht="93" customHeight="1" outlineLevel="1" x14ac:dyDescent="0.4">
      <c r="A284" s="101"/>
      <c r="B284" s="91"/>
      <c r="C284" s="129"/>
      <c r="D284" s="125"/>
      <c r="E284" s="125"/>
      <c r="F284" s="125"/>
      <c r="G284" s="125"/>
      <c r="H284" s="61" t="s">
        <v>8</v>
      </c>
      <c r="I284" s="75">
        <v>119.2</v>
      </c>
      <c r="J284" s="75">
        <v>119.2</v>
      </c>
      <c r="K284" s="10">
        <f t="shared" si="14"/>
        <v>100</v>
      </c>
      <c r="L284" s="91"/>
      <c r="M284" s="185"/>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row>
    <row r="285" spans="1:255" s="4" customFormat="1" ht="30.6" customHeight="1" outlineLevel="1" x14ac:dyDescent="0.4">
      <c r="A285" s="99" t="s">
        <v>323</v>
      </c>
      <c r="B285" s="90" t="s">
        <v>424</v>
      </c>
      <c r="C285" s="94" t="s">
        <v>421</v>
      </c>
      <c r="D285" s="123">
        <v>44927</v>
      </c>
      <c r="E285" s="123">
        <v>45291</v>
      </c>
      <c r="F285" s="123">
        <v>44927</v>
      </c>
      <c r="G285" s="123">
        <v>45291</v>
      </c>
      <c r="H285" s="61" t="s">
        <v>5</v>
      </c>
      <c r="I285" s="10">
        <f>I286+I287</f>
        <v>4887.68</v>
      </c>
      <c r="J285" s="10">
        <f>J286+J287</f>
        <v>4737.6900000000005</v>
      </c>
      <c r="K285" s="10">
        <f t="shared" si="14"/>
        <v>96.931263912531108</v>
      </c>
      <c r="L285" s="90" t="s">
        <v>551</v>
      </c>
      <c r="M285" s="150" t="s">
        <v>574</v>
      </c>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row>
    <row r="286" spans="1:255" s="4" customFormat="1" ht="108.6" customHeight="1" outlineLevel="1" x14ac:dyDescent="0.4">
      <c r="A286" s="100"/>
      <c r="B286" s="117"/>
      <c r="C286" s="129"/>
      <c r="D286" s="124"/>
      <c r="E286" s="124"/>
      <c r="F286" s="124"/>
      <c r="G286" s="124"/>
      <c r="H286" s="61" t="s">
        <v>7</v>
      </c>
      <c r="I286" s="75">
        <v>4643.29</v>
      </c>
      <c r="J286" s="75">
        <v>4500.8</v>
      </c>
      <c r="K286" s="10">
        <f t="shared" si="14"/>
        <v>96.931270715376385</v>
      </c>
      <c r="L286" s="117"/>
      <c r="M286" s="151"/>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row>
    <row r="287" spans="1:255" s="4" customFormat="1" ht="108.6" customHeight="1" outlineLevel="1" x14ac:dyDescent="0.4">
      <c r="A287" s="101"/>
      <c r="B287" s="91"/>
      <c r="C287" s="129"/>
      <c r="D287" s="125"/>
      <c r="E287" s="125"/>
      <c r="F287" s="125"/>
      <c r="G287" s="125"/>
      <c r="H287" s="61" t="s">
        <v>8</v>
      </c>
      <c r="I287" s="75">
        <v>244.39</v>
      </c>
      <c r="J287" s="75">
        <v>236.89</v>
      </c>
      <c r="K287" s="10">
        <f t="shared" si="14"/>
        <v>96.931134661811029</v>
      </c>
      <c r="L287" s="91"/>
      <c r="M287" s="151"/>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row>
    <row r="288" spans="1:255" s="4" customFormat="1" ht="30.6" customHeight="1" outlineLevel="1" x14ac:dyDescent="0.4">
      <c r="A288" s="99" t="s">
        <v>325</v>
      </c>
      <c r="B288" s="90" t="s">
        <v>233</v>
      </c>
      <c r="C288" s="94" t="s">
        <v>421</v>
      </c>
      <c r="D288" s="123">
        <v>44927</v>
      </c>
      <c r="E288" s="123">
        <v>45291</v>
      </c>
      <c r="F288" s="123">
        <v>44927</v>
      </c>
      <c r="G288" s="123">
        <v>45291</v>
      </c>
      <c r="H288" s="61" t="s">
        <v>5</v>
      </c>
      <c r="I288" s="10">
        <f>I289+I290</f>
        <v>1960.24</v>
      </c>
      <c r="J288" s="10">
        <f>J289+J290</f>
        <v>1960.24</v>
      </c>
      <c r="K288" s="10">
        <f t="shared" si="14"/>
        <v>100</v>
      </c>
      <c r="L288" s="90" t="s">
        <v>552</v>
      </c>
      <c r="M288" s="150" t="s">
        <v>574</v>
      </c>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row>
    <row r="289" spans="1:255" s="4" customFormat="1" ht="145.35" customHeight="1" outlineLevel="1" x14ac:dyDescent="0.4">
      <c r="A289" s="100"/>
      <c r="B289" s="117"/>
      <c r="C289" s="129"/>
      <c r="D289" s="124"/>
      <c r="E289" s="124"/>
      <c r="F289" s="124"/>
      <c r="G289" s="124"/>
      <c r="H289" s="61" t="s">
        <v>7</v>
      </c>
      <c r="I289" s="75">
        <v>1862.22</v>
      </c>
      <c r="J289" s="75">
        <v>1862.22</v>
      </c>
      <c r="K289" s="10">
        <f t="shared" si="14"/>
        <v>100</v>
      </c>
      <c r="L289" s="117"/>
      <c r="M289" s="151"/>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row>
    <row r="290" spans="1:255" s="4" customFormat="1" ht="64.95" customHeight="1" outlineLevel="1" x14ac:dyDescent="0.4">
      <c r="A290" s="101"/>
      <c r="B290" s="91"/>
      <c r="C290" s="129"/>
      <c r="D290" s="125"/>
      <c r="E290" s="125"/>
      <c r="F290" s="125"/>
      <c r="G290" s="125"/>
      <c r="H290" s="61" t="s">
        <v>8</v>
      </c>
      <c r="I290" s="75">
        <v>98.02</v>
      </c>
      <c r="J290" s="75">
        <v>98.02</v>
      </c>
      <c r="K290" s="10">
        <f t="shared" si="14"/>
        <v>100</v>
      </c>
      <c r="L290" s="91"/>
      <c r="M290" s="151"/>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row>
    <row r="291" spans="1:255" s="4" customFormat="1" ht="30.6" customHeight="1" outlineLevel="1" x14ac:dyDescent="0.4">
      <c r="A291" s="99" t="s">
        <v>326</v>
      </c>
      <c r="B291" s="90" t="s">
        <v>314</v>
      </c>
      <c r="C291" s="94" t="s">
        <v>421</v>
      </c>
      <c r="D291" s="123">
        <v>44927</v>
      </c>
      <c r="E291" s="123">
        <v>45291</v>
      </c>
      <c r="F291" s="123">
        <v>44927</v>
      </c>
      <c r="G291" s="123">
        <v>45291</v>
      </c>
      <c r="H291" s="61" t="s">
        <v>5</v>
      </c>
      <c r="I291" s="10">
        <f>I292+I293</f>
        <v>795.28</v>
      </c>
      <c r="J291" s="10">
        <f>J292+J293</f>
        <v>795.28</v>
      </c>
      <c r="K291" s="10">
        <f t="shared" si="14"/>
        <v>100</v>
      </c>
      <c r="L291" s="90" t="s">
        <v>315</v>
      </c>
      <c r="M291" s="150" t="s">
        <v>574</v>
      </c>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row>
    <row r="292" spans="1:255" s="4" customFormat="1" ht="129.6" customHeight="1" outlineLevel="1" x14ac:dyDescent="0.4">
      <c r="A292" s="100"/>
      <c r="B292" s="117"/>
      <c r="C292" s="129"/>
      <c r="D292" s="124"/>
      <c r="E292" s="124"/>
      <c r="F292" s="124"/>
      <c r="G292" s="124"/>
      <c r="H292" s="61" t="s">
        <v>7</v>
      </c>
      <c r="I292" s="75">
        <v>755.51</v>
      </c>
      <c r="J292" s="75">
        <v>755.51</v>
      </c>
      <c r="K292" s="10">
        <f t="shared" si="14"/>
        <v>100</v>
      </c>
      <c r="L292" s="117"/>
      <c r="M292" s="151"/>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row>
    <row r="293" spans="1:255" s="4" customFormat="1" ht="60.6" customHeight="1" outlineLevel="1" x14ac:dyDescent="0.4">
      <c r="A293" s="101"/>
      <c r="B293" s="91"/>
      <c r="C293" s="129"/>
      <c r="D293" s="125"/>
      <c r="E293" s="125"/>
      <c r="F293" s="125"/>
      <c r="G293" s="125"/>
      <c r="H293" s="61" t="s">
        <v>8</v>
      </c>
      <c r="I293" s="75">
        <v>39.770000000000003</v>
      </c>
      <c r="J293" s="75">
        <v>39.770000000000003</v>
      </c>
      <c r="K293" s="10">
        <f t="shared" si="14"/>
        <v>100</v>
      </c>
      <c r="L293" s="91"/>
      <c r="M293" s="151"/>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row>
    <row r="294" spans="1:255" s="4" customFormat="1" ht="30.6" customHeight="1" outlineLevel="1" x14ac:dyDescent="0.4">
      <c r="A294" s="99" t="s">
        <v>327</v>
      </c>
      <c r="B294" s="90" t="s">
        <v>508</v>
      </c>
      <c r="C294" s="94" t="s">
        <v>421</v>
      </c>
      <c r="D294" s="123">
        <v>44927</v>
      </c>
      <c r="E294" s="123">
        <v>45291</v>
      </c>
      <c r="F294" s="123">
        <v>44927</v>
      </c>
      <c r="G294" s="123">
        <v>45291</v>
      </c>
      <c r="H294" s="61" t="s">
        <v>5</v>
      </c>
      <c r="I294" s="10">
        <f>I295+I296</f>
        <v>1032.01</v>
      </c>
      <c r="J294" s="10">
        <f>J295+J296</f>
        <v>0</v>
      </c>
      <c r="K294" s="10">
        <f t="shared" si="14"/>
        <v>0</v>
      </c>
      <c r="L294" s="90"/>
      <c r="M294" s="150" t="s">
        <v>577</v>
      </c>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row>
    <row r="295" spans="1:255" s="4" customFormat="1" ht="129" customHeight="1" outlineLevel="1" x14ac:dyDescent="0.4">
      <c r="A295" s="100"/>
      <c r="B295" s="117"/>
      <c r="C295" s="129"/>
      <c r="D295" s="124"/>
      <c r="E295" s="124"/>
      <c r="F295" s="124"/>
      <c r="G295" s="124"/>
      <c r="H295" s="61" t="s">
        <v>7</v>
      </c>
      <c r="I295" s="75">
        <v>980.4</v>
      </c>
      <c r="J295" s="75">
        <v>0</v>
      </c>
      <c r="K295" s="10">
        <f t="shared" si="14"/>
        <v>0</v>
      </c>
      <c r="L295" s="155"/>
      <c r="M295" s="151"/>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row>
    <row r="296" spans="1:255" s="4" customFormat="1" ht="64.95" customHeight="1" outlineLevel="1" x14ac:dyDescent="0.4">
      <c r="A296" s="101"/>
      <c r="B296" s="91"/>
      <c r="C296" s="129"/>
      <c r="D296" s="125"/>
      <c r="E296" s="125"/>
      <c r="F296" s="125"/>
      <c r="G296" s="125"/>
      <c r="H296" s="61" t="s">
        <v>8</v>
      </c>
      <c r="I296" s="75">
        <v>51.61</v>
      </c>
      <c r="J296" s="75">
        <v>0</v>
      </c>
      <c r="K296" s="10">
        <f t="shared" si="14"/>
        <v>0</v>
      </c>
      <c r="L296" s="156"/>
      <c r="M296" s="151"/>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row>
    <row r="297" spans="1:255" s="4" customFormat="1" ht="30.6" customHeight="1" outlineLevel="1" x14ac:dyDescent="0.4">
      <c r="A297" s="99" t="s">
        <v>328</v>
      </c>
      <c r="B297" s="90" t="s">
        <v>509</v>
      </c>
      <c r="C297" s="90" t="s">
        <v>425</v>
      </c>
      <c r="D297" s="123">
        <v>45106</v>
      </c>
      <c r="E297" s="123">
        <v>45291</v>
      </c>
      <c r="F297" s="123">
        <v>45106</v>
      </c>
      <c r="G297" s="123">
        <v>45291</v>
      </c>
      <c r="H297" s="61" t="s">
        <v>5</v>
      </c>
      <c r="I297" s="10">
        <f>I298+I299</f>
        <v>499.14</v>
      </c>
      <c r="J297" s="10">
        <f>J298+J299</f>
        <v>498.15000000000003</v>
      </c>
      <c r="K297" s="10">
        <f t="shared" si="14"/>
        <v>99.801658853227565</v>
      </c>
      <c r="L297" s="90" t="s">
        <v>553</v>
      </c>
      <c r="M297" s="150" t="s">
        <v>574</v>
      </c>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row>
    <row r="298" spans="1:255" s="4" customFormat="1" ht="119.4" customHeight="1" outlineLevel="1" x14ac:dyDescent="0.4">
      <c r="A298" s="100"/>
      <c r="B298" s="117"/>
      <c r="C298" s="117"/>
      <c r="D298" s="124"/>
      <c r="E298" s="124"/>
      <c r="F298" s="124"/>
      <c r="G298" s="124"/>
      <c r="H298" s="61" t="s">
        <v>7</v>
      </c>
      <c r="I298" s="75">
        <v>474.18</v>
      </c>
      <c r="J298" s="75">
        <v>473.24</v>
      </c>
      <c r="K298" s="10">
        <f t="shared" si="14"/>
        <v>99.801763043569963</v>
      </c>
      <c r="L298" s="117"/>
      <c r="M298" s="151"/>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row>
    <row r="299" spans="1:255" s="4" customFormat="1" ht="84.6" customHeight="1" outlineLevel="1" x14ac:dyDescent="0.4">
      <c r="A299" s="101"/>
      <c r="B299" s="91"/>
      <c r="C299" s="91"/>
      <c r="D299" s="125"/>
      <c r="E299" s="125"/>
      <c r="F299" s="125"/>
      <c r="G299" s="125"/>
      <c r="H299" s="61" t="s">
        <v>8</v>
      </c>
      <c r="I299" s="75">
        <v>24.96</v>
      </c>
      <c r="J299" s="75">
        <v>24.91</v>
      </c>
      <c r="K299" s="10">
        <f t="shared" si="14"/>
        <v>99.799679487179489</v>
      </c>
      <c r="L299" s="91"/>
      <c r="M299" s="151"/>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row>
    <row r="300" spans="1:255" s="4" customFormat="1" ht="30.6" customHeight="1" outlineLevel="1" x14ac:dyDescent="0.4">
      <c r="A300" s="99" t="s">
        <v>330</v>
      </c>
      <c r="B300" s="90" t="s">
        <v>510</v>
      </c>
      <c r="C300" s="90" t="s">
        <v>425</v>
      </c>
      <c r="D300" s="123">
        <v>45106</v>
      </c>
      <c r="E300" s="123">
        <v>45291</v>
      </c>
      <c r="F300" s="123">
        <v>45106</v>
      </c>
      <c r="G300" s="123">
        <v>45291</v>
      </c>
      <c r="H300" s="61" t="s">
        <v>5</v>
      </c>
      <c r="I300" s="10">
        <f>I301+I302</f>
        <v>402.12</v>
      </c>
      <c r="J300" s="10">
        <f>J301+J302</f>
        <v>402.08000000000004</v>
      </c>
      <c r="K300" s="10">
        <f t="shared" si="14"/>
        <v>99.990052720580934</v>
      </c>
      <c r="L300" s="90" t="s">
        <v>554</v>
      </c>
      <c r="M300" s="150" t="s">
        <v>574</v>
      </c>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row>
    <row r="301" spans="1:255" s="4" customFormat="1" ht="117.15" customHeight="1" outlineLevel="1" x14ac:dyDescent="0.4">
      <c r="A301" s="100"/>
      <c r="B301" s="117"/>
      <c r="C301" s="117"/>
      <c r="D301" s="124"/>
      <c r="E301" s="124"/>
      <c r="F301" s="124"/>
      <c r="G301" s="124"/>
      <c r="H301" s="61" t="s">
        <v>7</v>
      </c>
      <c r="I301" s="75">
        <v>381.98</v>
      </c>
      <c r="J301" s="75">
        <v>381.97</v>
      </c>
      <c r="K301" s="10">
        <f t="shared" si="14"/>
        <v>99.997382061888061</v>
      </c>
      <c r="L301" s="117"/>
      <c r="M301" s="151"/>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row>
    <row r="302" spans="1:255" s="4" customFormat="1" ht="74.400000000000006" customHeight="1" outlineLevel="1" x14ac:dyDescent="0.4">
      <c r="A302" s="101"/>
      <c r="B302" s="91"/>
      <c r="C302" s="91"/>
      <c r="D302" s="125"/>
      <c r="E302" s="125"/>
      <c r="F302" s="125"/>
      <c r="G302" s="125"/>
      <c r="H302" s="61" t="s">
        <v>8</v>
      </c>
      <c r="I302" s="75">
        <v>20.14</v>
      </c>
      <c r="J302" s="75">
        <v>20.11</v>
      </c>
      <c r="K302" s="10">
        <f t="shared" si="14"/>
        <v>99.851042701092354</v>
      </c>
      <c r="L302" s="91"/>
      <c r="M302" s="151"/>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row>
    <row r="303" spans="1:255" s="4" customFormat="1" ht="30.6" customHeight="1" outlineLevel="1" x14ac:dyDescent="0.4">
      <c r="A303" s="99" t="s">
        <v>331</v>
      </c>
      <c r="B303" s="90" t="s">
        <v>318</v>
      </c>
      <c r="C303" s="90" t="s">
        <v>426</v>
      </c>
      <c r="D303" s="123">
        <v>45106</v>
      </c>
      <c r="E303" s="123">
        <v>45291</v>
      </c>
      <c r="F303" s="123">
        <v>45106</v>
      </c>
      <c r="G303" s="123">
        <v>45291</v>
      </c>
      <c r="H303" s="61" t="s">
        <v>5</v>
      </c>
      <c r="I303" s="10">
        <f>I304+I305</f>
        <v>4754.2</v>
      </c>
      <c r="J303" s="10">
        <f>J304+J305</f>
        <v>4754.2</v>
      </c>
      <c r="K303" s="10">
        <f t="shared" si="14"/>
        <v>100</v>
      </c>
      <c r="L303" s="90" t="s">
        <v>319</v>
      </c>
      <c r="M303" s="150" t="s">
        <v>574</v>
      </c>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row>
    <row r="304" spans="1:255" s="4" customFormat="1" ht="112.35" customHeight="1" outlineLevel="1" x14ac:dyDescent="0.4">
      <c r="A304" s="100"/>
      <c r="B304" s="117"/>
      <c r="C304" s="117"/>
      <c r="D304" s="124"/>
      <c r="E304" s="124"/>
      <c r="F304" s="124"/>
      <c r="G304" s="124"/>
      <c r="H304" s="61" t="s">
        <v>7</v>
      </c>
      <c r="I304" s="75">
        <v>4516.49</v>
      </c>
      <c r="J304" s="75">
        <v>4516.49</v>
      </c>
      <c r="K304" s="10">
        <f t="shared" si="14"/>
        <v>100</v>
      </c>
      <c r="L304" s="117"/>
      <c r="M304" s="151"/>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row>
    <row r="305" spans="1:255" s="4" customFormat="1" ht="64.95" customHeight="1" outlineLevel="1" x14ac:dyDescent="0.4">
      <c r="A305" s="101"/>
      <c r="B305" s="91"/>
      <c r="C305" s="91"/>
      <c r="D305" s="125"/>
      <c r="E305" s="125"/>
      <c r="F305" s="125"/>
      <c r="G305" s="125"/>
      <c r="H305" s="61" t="s">
        <v>8</v>
      </c>
      <c r="I305" s="76">
        <v>237.71</v>
      </c>
      <c r="J305" s="76">
        <v>237.71</v>
      </c>
      <c r="K305" s="10">
        <f t="shared" si="14"/>
        <v>100</v>
      </c>
      <c r="L305" s="91"/>
      <c r="M305" s="151"/>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row>
    <row r="306" spans="1:255" s="4" customFormat="1" ht="30.6" customHeight="1" outlineLevel="1" x14ac:dyDescent="0.4">
      <c r="A306" s="99" t="s">
        <v>334</v>
      </c>
      <c r="B306" s="90" t="s">
        <v>511</v>
      </c>
      <c r="C306" s="94" t="s">
        <v>427</v>
      </c>
      <c r="D306" s="123">
        <v>44927</v>
      </c>
      <c r="E306" s="123">
        <v>45291</v>
      </c>
      <c r="F306" s="123">
        <v>44927</v>
      </c>
      <c r="G306" s="123">
        <v>45291</v>
      </c>
      <c r="H306" s="61" t="s">
        <v>5</v>
      </c>
      <c r="I306" s="10">
        <f>I307+I308</f>
        <v>1055.05</v>
      </c>
      <c r="J306" s="10">
        <f>J307+J308</f>
        <v>1055.05</v>
      </c>
      <c r="K306" s="10">
        <f t="shared" si="14"/>
        <v>100</v>
      </c>
      <c r="L306" s="90" t="s">
        <v>555</v>
      </c>
      <c r="M306" s="185" t="s">
        <v>574</v>
      </c>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row>
    <row r="307" spans="1:255" s="4" customFormat="1" ht="138.6" customHeight="1" outlineLevel="1" x14ac:dyDescent="0.4">
      <c r="A307" s="100"/>
      <c r="B307" s="117"/>
      <c r="C307" s="129"/>
      <c r="D307" s="124"/>
      <c r="E307" s="124"/>
      <c r="F307" s="124"/>
      <c r="G307" s="124"/>
      <c r="H307" s="61" t="s">
        <v>7</v>
      </c>
      <c r="I307" s="75">
        <v>1002.26</v>
      </c>
      <c r="J307" s="75">
        <v>1002.26</v>
      </c>
      <c r="K307" s="10">
        <f t="shared" si="14"/>
        <v>100</v>
      </c>
      <c r="L307" s="117"/>
      <c r="M307" s="185"/>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row>
    <row r="308" spans="1:255" s="4" customFormat="1" ht="30.6" customHeight="1" outlineLevel="1" x14ac:dyDescent="0.4">
      <c r="A308" s="101"/>
      <c r="B308" s="91"/>
      <c r="C308" s="129"/>
      <c r="D308" s="125"/>
      <c r="E308" s="125"/>
      <c r="F308" s="125"/>
      <c r="G308" s="125"/>
      <c r="H308" s="61" t="s">
        <v>8</v>
      </c>
      <c r="I308" s="77">
        <v>52.79</v>
      </c>
      <c r="J308" s="77">
        <v>52.79</v>
      </c>
      <c r="K308" s="10">
        <f t="shared" si="14"/>
        <v>100</v>
      </c>
      <c r="L308" s="91"/>
      <c r="M308" s="185"/>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row>
    <row r="309" spans="1:255" s="4" customFormat="1" ht="30.6" customHeight="1" outlineLevel="1" x14ac:dyDescent="0.4">
      <c r="A309" s="99" t="s">
        <v>337</v>
      </c>
      <c r="B309" s="90" t="s">
        <v>512</v>
      </c>
      <c r="C309" s="90" t="s">
        <v>428</v>
      </c>
      <c r="D309" s="123">
        <v>45106</v>
      </c>
      <c r="E309" s="123">
        <v>45291</v>
      </c>
      <c r="F309" s="123">
        <v>45106</v>
      </c>
      <c r="G309" s="123">
        <v>45291</v>
      </c>
      <c r="H309" s="61" t="s">
        <v>5</v>
      </c>
      <c r="I309" s="10">
        <f>I310+I311</f>
        <v>2642.9</v>
      </c>
      <c r="J309" s="10">
        <f>J310+J311</f>
        <v>3134.69</v>
      </c>
      <c r="K309" s="10">
        <f t="shared" si="14"/>
        <v>118.60796851942941</v>
      </c>
      <c r="L309" s="90" t="s">
        <v>556</v>
      </c>
      <c r="M309" s="150" t="s">
        <v>574</v>
      </c>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row>
    <row r="310" spans="1:255" s="4" customFormat="1" ht="125.4" customHeight="1" outlineLevel="1" x14ac:dyDescent="0.4">
      <c r="A310" s="100"/>
      <c r="B310" s="117"/>
      <c r="C310" s="117"/>
      <c r="D310" s="124"/>
      <c r="E310" s="124"/>
      <c r="F310" s="124"/>
      <c r="G310" s="124"/>
      <c r="H310" s="61" t="s">
        <v>7</v>
      </c>
      <c r="I310" s="75">
        <v>2510.75</v>
      </c>
      <c r="J310" s="75">
        <v>2510.75</v>
      </c>
      <c r="K310" s="10">
        <f t="shared" si="14"/>
        <v>100</v>
      </c>
      <c r="L310" s="117"/>
      <c r="M310" s="151"/>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row>
    <row r="311" spans="1:255" s="4" customFormat="1" ht="30.6" customHeight="1" outlineLevel="1" x14ac:dyDescent="0.4">
      <c r="A311" s="101"/>
      <c r="B311" s="91"/>
      <c r="C311" s="91"/>
      <c r="D311" s="125"/>
      <c r="E311" s="125"/>
      <c r="F311" s="125"/>
      <c r="G311" s="125"/>
      <c r="H311" s="61" t="s">
        <v>8</v>
      </c>
      <c r="I311" s="76">
        <v>132.15</v>
      </c>
      <c r="J311" s="76">
        <v>623.94000000000005</v>
      </c>
      <c r="K311" s="10">
        <f t="shared" si="14"/>
        <v>472.14528944381391</v>
      </c>
      <c r="L311" s="91"/>
      <c r="M311" s="151"/>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row>
    <row r="312" spans="1:255" s="4" customFormat="1" ht="30.6" customHeight="1" outlineLevel="1" x14ac:dyDescent="0.4">
      <c r="A312" s="99" t="s">
        <v>339</v>
      </c>
      <c r="B312" s="90" t="s">
        <v>324</v>
      </c>
      <c r="C312" s="94" t="s">
        <v>429</v>
      </c>
      <c r="D312" s="123">
        <v>45106</v>
      </c>
      <c r="E312" s="123">
        <v>45291</v>
      </c>
      <c r="F312" s="123">
        <v>45106</v>
      </c>
      <c r="G312" s="123">
        <v>45291</v>
      </c>
      <c r="H312" s="61" t="s">
        <v>5</v>
      </c>
      <c r="I312" s="10">
        <f>I313+I314</f>
        <v>8684.2900000000009</v>
      </c>
      <c r="J312" s="10">
        <f>J313+J314</f>
        <v>8684.2900000000009</v>
      </c>
      <c r="K312" s="10">
        <f t="shared" si="14"/>
        <v>100</v>
      </c>
      <c r="L312" s="90" t="s">
        <v>347</v>
      </c>
      <c r="M312" s="150" t="s">
        <v>574</v>
      </c>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row>
    <row r="313" spans="1:255" s="4" customFormat="1" ht="138" customHeight="1" outlineLevel="1" x14ac:dyDescent="0.4">
      <c r="A313" s="100"/>
      <c r="B313" s="117"/>
      <c r="C313" s="129"/>
      <c r="D313" s="124"/>
      <c r="E313" s="124"/>
      <c r="F313" s="124"/>
      <c r="G313" s="124"/>
      <c r="H313" s="61" t="s">
        <v>7</v>
      </c>
      <c r="I313" s="75">
        <v>8250</v>
      </c>
      <c r="J313" s="75">
        <v>8250</v>
      </c>
      <c r="K313" s="10">
        <f t="shared" si="14"/>
        <v>100</v>
      </c>
      <c r="L313" s="117"/>
      <c r="M313" s="151"/>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row>
    <row r="314" spans="1:255" s="4" customFormat="1" ht="30.6" customHeight="1" outlineLevel="1" x14ac:dyDescent="0.4">
      <c r="A314" s="101"/>
      <c r="B314" s="91"/>
      <c r="C314" s="129"/>
      <c r="D314" s="125"/>
      <c r="E314" s="125"/>
      <c r="F314" s="125"/>
      <c r="G314" s="125"/>
      <c r="H314" s="61" t="s">
        <v>8</v>
      </c>
      <c r="I314" s="10">
        <v>434.29</v>
      </c>
      <c r="J314" s="10">
        <v>434.29</v>
      </c>
      <c r="K314" s="10">
        <f t="shared" si="14"/>
        <v>100</v>
      </c>
      <c r="L314" s="91"/>
      <c r="M314" s="151"/>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row>
    <row r="315" spans="1:255" s="4" customFormat="1" ht="30.6" customHeight="1" outlineLevel="1" x14ac:dyDescent="0.4">
      <c r="A315" s="99" t="s">
        <v>340</v>
      </c>
      <c r="B315" s="157" t="s">
        <v>430</v>
      </c>
      <c r="C315" s="90" t="s">
        <v>431</v>
      </c>
      <c r="D315" s="123">
        <v>45106</v>
      </c>
      <c r="E315" s="64">
        <v>45291</v>
      </c>
      <c r="F315" s="123">
        <v>45106</v>
      </c>
      <c r="G315" s="64">
        <v>45291</v>
      </c>
      <c r="H315" s="61" t="s">
        <v>5</v>
      </c>
      <c r="I315" s="75">
        <f>I316+I317</f>
        <v>462.88</v>
      </c>
      <c r="J315" s="75">
        <f>J316+J317</f>
        <v>297.27</v>
      </c>
      <c r="K315" s="10">
        <f t="shared" si="14"/>
        <v>64.221828551676452</v>
      </c>
      <c r="L315" s="90" t="s">
        <v>557</v>
      </c>
      <c r="M315" s="150" t="s">
        <v>574</v>
      </c>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row>
    <row r="316" spans="1:255" s="4" customFormat="1" ht="121.2" customHeight="1" outlineLevel="1" x14ac:dyDescent="0.4">
      <c r="A316" s="100"/>
      <c r="B316" s="158"/>
      <c r="C316" s="155"/>
      <c r="D316" s="175"/>
      <c r="E316" s="65"/>
      <c r="F316" s="175"/>
      <c r="G316" s="65"/>
      <c r="H316" s="61" t="s">
        <v>7</v>
      </c>
      <c r="I316" s="77">
        <v>439.73</v>
      </c>
      <c r="J316" s="77">
        <v>282.39999999999998</v>
      </c>
      <c r="K316" s="10">
        <f t="shared" si="14"/>
        <v>64.221226661815194</v>
      </c>
      <c r="L316" s="117"/>
      <c r="M316" s="151"/>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row>
    <row r="317" spans="1:255" s="4" customFormat="1" ht="30.6" customHeight="1" outlineLevel="1" x14ac:dyDescent="0.4">
      <c r="A317" s="101"/>
      <c r="B317" s="159"/>
      <c r="C317" s="156"/>
      <c r="D317" s="176"/>
      <c r="E317" s="66"/>
      <c r="F317" s="176"/>
      <c r="G317" s="66"/>
      <c r="H317" s="61" t="s">
        <v>8</v>
      </c>
      <c r="I317" s="10">
        <v>23.15</v>
      </c>
      <c r="J317" s="10">
        <v>14.87</v>
      </c>
      <c r="K317" s="10">
        <f t="shared" si="14"/>
        <v>64.233261339092877</v>
      </c>
      <c r="L317" s="91"/>
      <c r="M317" s="151"/>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row>
    <row r="318" spans="1:255" s="4" customFormat="1" ht="39.6" customHeight="1" outlineLevel="1" x14ac:dyDescent="0.4">
      <c r="A318" s="99" t="s">
        <v>341</v>
      </c>
      <c r="B318" s="90" t="s">
        <v>432</v>
      </c>
      <c r="C318" s="94" t="s">
        <v>433</v>
      </c>
      <c r="D318" s="123">
        <v>45106</v>
      </c>
      <c r="E318" s="123">
        <v>45291</v>
      </c>
      <c r="F318" s="123">
        <v>45106</v>
      </c>
      <c r="G318" s="123">
        <v>45291</v>
      </c>
      <c r="H318" s="61" t="s">
        <v>5</v>
      </c>
      <c r="I318" s="10">
        <f>I319+I320</f>
        <v>204.99</v>
      </c>
      <c r="J318" s="10">
        <f>J319+J320</f>
        <v>204.99</v>
      </c>
      <c r="K318" s="10">
        <f t="shared" si="14"/>
        <v>100</v>
      </c>
      <c r="L318" s="90" t="s">
        <v>558</v>
      </c>
      <c r="M318" s="150" t="s">
        <v>574</v>
      </c>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row>
    <row r="319" spans="1:255" s="4" customFormat="1" ht="134.4" customHeight="1" outlineLevel="1" x14ac:dyDescent="0.4">
      <c r="A319" s="100"/>
      <c r="B319" s="117"/>
      <c r="C319" s="129"/>
      <c r="D319" s="124"/>
      <c r="E319" s="124"/>
      <c r="F319" s="124"/>
      <c r="G319" s="124"/>
      <c r="H319" s="61" t="s">
        <v>7</v>
      </c>
      <c r="I319" s="75">
        <v>194.74</v>
      </c>
      <c r="J319" s="75">
        <v>194.74</v>
      </c>
      <c r="K319" s="10">
        <f t="shared" si="14"/>
        <v>100</v>
      </c>
      <c r="L319" s="117"/>
      <c r="M319" s="151"/>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row>
    <row r="320" spans="1:255" s="4" customFormat="1" ht="39.6" customHeight="1" outlineLevel="1" x14ac:dyDescent="0.4">
      <c r="A320" s="101"/>
      <c r="B320" s="91"/>
      <c r="C320" s="129"/>
      <c r="D320" s="125"/>
      <c r="E320" s="125"/>
      <c r="F320" s="125"/>
      <c r="G320" s="125"/>
      <c r="H320" s="61" t="s">
        <v>8</v>
      </c>
      <c r="I320" s="77">
        <v>10.25</v>
      </c>
      <c r="J320" s="77">
        <v>10.25</v>
      </c>
      <c r="K320" s="10">
        <f t="shared" si="14"/>
        <v>100</v>
      </c>
      <c r="L320" s="91"/>
      <c r="M320" s="151"/>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row>
    <row r="321" spans="1:255" s="4" customFormat="1" ht="39.6" customHeight="1" outlineLevel="1" x14ac:dyDescent="0.4">
      <c r="A321" s="99" t="s">
        <v>343</v>
      </c>
      <c r="B321" s="90" t="s">
        <v>434</v>
      </c>
      <c r="C321" s="94" t="s">
        <v>433</v>
      </c>
      <c r="D321" s="123">
        <v>45106</v>
      </c>
      <c r="E321" s="123">
        <v>45291</v>
      </c>
      <c r="F321" s="123">
        <v>45106</v>
      </c>
      <c r="G321" s="123">
        <v>45291</v>
      </c>
      <c r="H321" s="61" t="s">
        <v>5</v>
      </c>
      <c r="I321" s="10">
        <f>I322+I323</f>
        <v>232.14</v>
      </c>
      <c r="J321" s="10">
        <f>J322+J323</f>
        <v>232.14</v>
      </c>
      <c r="K321" s="10">
        <f t="shared" si="14"/>
        <v>100</v>
      </c>
      <c r="L321" s="90" t="s">
        <v>559</v>
      </c>
      <c r="M321" s="150" t="s">
        <v>574</v>
      </c>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row>
    <row r="322" spans="1:255" s="4" customFormat="1" ht="100.2" customHeight="1" outlineLevel="1" x14ac:dyDescent="0.4">
      <c r="A322" s="100"/>
      <c r="B322" s="117"/>
      <c r="C322" s="129"/>
      <c r="D322" s="124"/>
      <c r="E322" s="124"/>
      <c r="F322" s="124"/>
      <c r="G322" s="124"/>
      <c r="H322" s="61" t="s">
        <v>7</v>
      </c>
      <c r="I322" s="75">
        <v>220.53</v>
      </c>
      <c r="J322" s="75">
        <v>220.53</v>
      </c>
      <c r="K322" s="10">
        <f t="shared" si="14"/>
        <v>100</v>
      </c>
      <c r="L322" s="117"/>
      <c r="M322" s="151"/>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row>
    <row r="323" spans="1:255" s="4" customFormat="1" ht="76.2" customHeight="1" outlineLevel="1" x14ac:dyDescent="0.4">
      <c r="A323" s="101"/>
      <c r="B323" s="91"/>
      <c r="C323" s="129"/>
      <c r="D323" s="125"/>
      <c r="E323" s="125"/>
      <c r="F323" s="125"/>
      <c r="G323" s="125"/>
      <c r="H323" s="61" t="s">
        <v>8</v>
      </c>
      <c r="I323" s="10">
        <v>11.61</v>
      </c>
      <c r="J323" s="10">
        <v>11.61</v>
      </c>
      <c r="K323" s="10">
        <f t="shared" ref="K323:K334" si="15">J323/I323*100</f>
        <v>100</v>
      </c>
      <c r="L323" s="91"/>
      <c r="M323" s="151"/>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row>
    <row r="324" spans="1:255" s="4" customFormat="1" ht="28.65" customHeight="1" outlineLevel="1" x14ac:dyDescent="0.4">
      <c r="A324" s="99" t="s">
        <v>436</v>
      </c>
      <c r="B324" s="90" t="s">
        <v>183</v>
      </c>
      <c r="C324" s="94" t="s">
        <v>435</v>
      </c>
      <c r="D324" s="123">
        <v>44927</v>
      </c>
      <c r="E324" s="123">
        <v>45291</v>
      </c>
      <c r="F324" s="123">
        <v>44927</v>
      </c>
      <c r="G324" s="123">
        <v>45291</v>
      </c>
      <c r="H324" s="61" t="s">
        <v>5</v>
      </c>
      <c r="I324" s="75">
        <f>I325+I326</f>
        <v>4844.1499999999996</v>
      </c>
      <c r="J324" s="75">
        <f>J325+J326</f>
        <v>4844.1499999999996</v>
      </c>
      <c r="K324" s="10">
        <f t="shared" si="15"/>
        <v>100</v>
      </c>
      <c r="L324" s="90" t="s">
        <v>329</v>
      </c>
      <c r="M324" s="150" t="s">
        <v>574</v>
      </c>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row>
    <row r="325" spans="1:255" s="4" customFormat="1" ht="28.65" customHeight="1" outlineLevel="1" x14ac:dyDescent="0.4">
      <c r="A325" s="100"/>
      <c r="B325" s="117"/>
      <c r="C325" s="129"/>
      <c r="D325" s="124"/>
      <c r="E325" s="124"/>
      <c r="F325" s="124"/>
      <c r="G325" s="124"/>
      <c r="H325" s="61" t="s">
        <v>7</v>
      </c>
      <c r="I325" s="77">
        <v>4601.6499999999996</v>
      </c>
      <c r="J325" s="77">
        <v>4601.6499999999996</v>
      </c>
      <c r="K325" s="10">
        <f t="shared" si="15"/>
        <v>100</v>
      </c>
      <c r="L325" s="117"/>
      <c r="M325" s="151"/>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row>
    <row r="326" spans="1:255" s="4" customFormat="1" ht="157.19999999999999" customHeight="1" outlineLevel="1" x14ac:dyDescent="0.4">
      <c r="A326" s="101"/>
      <c r="B326" s="91"/>
      <c r="C326" s="129"/>
      <c r="D326" s="125"/>
      <c r="E326" s="125"/>
      <c r="F326" s="125"/>
      <c r="G326" s="125"/>
      <c r="H326" s="61" t="s">
        <v>8</v>
      </c>
      <c r="I326" s="77">
        <v>242.5</v>
      </c>
      <c r="J326" s="77">
        <v>242.5</v>
      </c>
      <c r="K326" s="10">
        <f t="shared" si="15"/>
        <v>100</v>
      </c>
      <c r="L326" s="91"/>
      <c r="M326" s="151"/>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row>
    <row r="327" spans="1:255" s="4" customFormat="1" ht="28.65" customHeight="1" outlineLevel="1" x14ac:dyDescent="0.4">
      <c r="A327" s="99" t="s">
        <v>437</v>
      </c>
      <c r="B327" s="90" t="s">
        <v>184</v>
      </c>
      <c r="C327" s="94" t="s">
        <v>435</v>
      </c>
      <c r="D327" s="123">
        <v>44927</v>
      </c>
      <c r="E327" s="123">
        <v>45291</v>
      </c>
      <c r="F327" s="123">
        <v>44927</v>
      </c>
      <c r="G327" s="123">
        <v>45291</v>
      </c>
      <c r="H327" s="61" t="s">
        <v>5</v>
      </c>
      <c r="I327" s="75">
        <f>I328+I329</f>
        <v>6884.71</v>
      </c>
      <c r="J327" s="75">
        <f>J328+J329</f>
        <v>6884.69</v>
      </c>
      <c r="K327" s="10">
        <f t="shared" si="15"/>
        <v>99.999709501199035</v>
      </c>
      <c r="L327" s="90" t="s">
        <v>185</v>
      </c>
      <c r="M327" s="150" t="s">
        <v>574</v>
      </c>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row>
    <row r="328" spans="1:255" s="4" customFormat="1" ht="28.65" customHeight="1" outlineLevel="1" x14ac:dyDescent="0.4">
      <c r="A328" s="100"/>
      <c r="B328" s="117"/>
      <c r="C328" s="129"/>
      <c r="D328" s="124"/>
      <c r="E328" s="124"/>
      <c r="F328" s="124"/>
      <c r="G328" s="124"/>
      <c r="H328" s="61" t="s">
        <v>7</v>
      </c>
      <c r="I328" s="77">
        <v>6540.43</v>
      </c>
      <c r="J328" s="77">
        <v>6540.41</v>
      </c>
      <c r="K328" s="10">
        <f t="shared" si="15"/>
        <v>99.999694209707911</v>
      </c>
      <c r="L328" s="117"/>
      <c r="M328" s="151"/>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row>
    <row r="329" spans="1:255" s="4" customFormat="1" ht="168.6" customHeight="1" outlineLevel="1" x14ac:dyDescent="0.4">
      <c r="A329" s="101"/>
      <c r="B329" s="91"/>
      <c r="C329" s="129"/>
      <c r="D329" s="125"/>
      <c r="E329" s="125"/>
      <c r="F329" s="125"/>
      <c r="G329" s="125"/>
      <c r="H329" s="61" t="s">
        <v>8</v>
      </c>
      <c r="I329" s="77">
        <v>344.28</v>
      </c>
      <c r="J329" s="77">
        <v>344.28</v>
      </c>
      <c r="K329" s="10">
        <f t="shared" si="15"/>
        <v>100</v>
      </c>
      <c r="L329" s="91"/>
      <c r="M329" s="151"/>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row>
    <row r="330" spans="1:255" s="4" customFormat="1" ht="28.65" customHeight="1" outlineLevel="1" x14ac:dyDescent="0.4">
      <c r="A330" s="99" t="s">
        <v>438</v>
      </c>
      <c r="B330" s="90" t="s">
        <v>332</v>
      </c>
      <c r="C330" s="94" t="s">
        <v>435</v>
      </c>
      <c r="D330" s="123">
        <v>45106</v>
      </c>
      <c r="E330" s="123">
        <v>45291</v>
      </c>
      <c r="F330" s="123">
        <v>45106</v>
      </c>
      <c r="G330" s="123">
        <v>45291</v>
      </c>
      <c r="H330" s="61" t="s">
        <v>5</v>
      </c>
      <c r="I330" s="75">
        <f>I331+I332</f>
        <v>588.07000000000005</v>
      </c>
      <c r="J330" s="75">
        <f>J331+J332</f>
        <v>588</v>
      </c>
      <c r="K330" s="10">
        <f t="shared" si="15"/>
        <v>99.988096655160092</v>
      </c>
      <c r="L330" s="110" t="s">
        <v>333</v>
      </c>
      <c r="M330" s="150" t="s">
        <v>574</v>
      </c>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row>
    <row r="331" spans="1:255" s="4" customFormat="1" ht="28.65" customHeight="1" outlineLevel="1" x14ac:dyDescent="0.4">
      <c r="A331" s="100"/>
      <c r="B331" s="117"/>
      <c r="C331" s="129"/>
      <c r="D331" s="124"/>
      <c r="E331" s="124"/>
      <c r="F331" s="124"/>
      <c r="G331" s="124"/>
      <c r="H331" s="61" t="s">
        <v>7</v>
      </c>
      <c r="I331" s="77">
        <v>558.62</v>
      </c>
      <c r="J331" s="77">
        <v>558.6</v>
      </c>
      <c r="K331" s="10">
        <f t="shared" si="15"/>
        <v>99.996419748666355</v>
      </c>
      <c r="L331" s="111"/>
      <c r="M331" s="151"/>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row>
    <row r="332" spans="1:255" s="4" customFormat="1" ht="162" customHeight="1" outlineLevel="1" x14ac:dyDescent="0.4">
      <c r="A332" s="101"/>
      <c r="B332" s="91"/>
      <c r="C332" s="129"/>
      <c r="D332" s="125"/>
      <c r="E332" s="125"/>
      <c r="F332" s="125"/>
      <c r="G332" s="125"/>
      <c r="H332" s="61" t="s">
        <v>8</v>
      </c>
      <c r="I332" s="77">
        <v>29.45</v>
      </c>
      <c r="J332" s="77">
        <v>29.4</v>
      </c>
      <c r="K332" s="10">
        <f t="shared" si="15"/>
        <v>99.830220713073004</v>
      </c>
      <c r="L332" s="112"/>
      <c r="M332" s="151"/>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row>
    <row r="333" spans="1:255" s="4" customFormat="1" ht="23.1" customHeight="1" outlineLevel="1" x14ac:dyDescent="0.4">
      <c r="A333" s="99" t="s">
        <v>440</v>
      </c>
      <c r="B333" s="90" t="s">
        <v>335</v>
      </c>
      <c r="C333" s="94" t="s">
        <v>439</v>
      </c>
      <c r="D333" s="123">
        <v>45106</v>
      </c>
      <c r="E333" s="123">
        <v>45291</v>
      </c>
      <c r="F333" s="123">
        <v>45106</v>
      </c>
      <c r="G333" s="123">
        <v>45291</v>
      </c>
      <c r="H333" s="61" t="s">
        <v>5</v>
      </c>
      <c r="I333" s="75">
        <f>I335+I334</f>
        <v>3157.9</v>
      </c>
      <c r="J333" s="75">
        <f>J335+J334</f>
        <v>3157.89</v>
      </c>
      <c r="K333" s="74">
        <f t="shared" si="15"/>
        <v>99.9996833338611</v>
      </c>
      <c r="L333" s="110" t="s">
        <v>336</v>
      </c>
      <c r="M333" s="185" t="s">
        <v>574</v>
      </c>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row>
    <row r="334" spans="1:255" s="4" customFormat="1" ht="28.65" customHeight="1" outlineLevel="1" x14ac:dyDescent="0.4">
      <c r="A334" s="100"/>
      <c r="B334" s="117"/>
      <c r="C334" s="129"/>
      <c r="D334" s="124"/>
      <c r="E334" s="124"/>
      <c r="F334" s="124"/>
      <c r="G334" s="124"/>
      <c r="H334" s="61" t="s">
        <v>7</v>
      </c>
      <c r="I334" s="77">
        <v>3000</v>
      </c>
      <c r="J334" s="77">
        <v>2999.99</v>
      </c>
      <c r="K334" s="74">
        <f t="shared" si="15"/>
        <v>99.99966666666667</v>
      </c>
      <c r="L334" s="111"/>
      <c r="M334" s="185"/>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row>
    <row r="335" spans="1:255" s="4" customFormat="1" ht="164.4" customHeight="1" outlineLevel="1" x14ac:dyDescent="0.4">
      <c r="A335" s="101"/>
      <c r="B335" s="91"/>
      <c r="C335" s="129"/>
      <c r="D335" s="125"/>
      <c r="E335" s="125"/>
      <c r="F335" s="125"/>
      <c r="G335" s="125"/>
      <c r="H335" s="61" t="s">
        <v>8</v>
      </c>
      <c r="I335" s="77">
        <v>157.9</v>
      </c>
      <c r="J335" s="77">
        <v>157.9</v>
      </c>
      <c r="K335" s="74">
        <f t="shared" ref="K335:K398" si="16">J335/I335*100</f>
        <v>100</v>
      </c>
      <c r="L335" s="112"/>
      <c r="M335" s="185"/>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row>
    <row r="336" spans="1:255" s="4" customFormat="1" ht="28.65" customHeight="1" outlineLevel="1" x14ac:dyDescent="0.4">
      <c r="A336" s="99" t="s">
        <v>442</v>
      </c>
      <c r="B336" s="90" t="s">
        <v>338</v>
      </c>
      <c r="C336" s="94" t="s">
        <v>441</v>
      </c>
      <c r="D336" s="123">
        <v>45106</v>
      </c>
      <c r="E336" s="123">
        <v>45291</v>
      </c>
      <c r="F336" s="123">
        <v>45106</v>
      </c>
      <c r="G336" s="123">
        <v>45291</v>
      </c>
      <c r="H336" s="61" t="s">
        <v>5</v>
      </c>
      <c r="I336" s="75">
        <f>I337+I338</f>
        <v>1512</v>
      </c>
      <c r="J336" s="75">
        <f>J337+J338</f>
        <v>1516.2</v>
      </c>
      <c r="K336" s="74">
        <f t="shared" si="16"/>
        <v>100.27777777777777</v>
      </c>
      <c r="L336" s="113" t="s">
        <v>564</v>
      </c>
      <c r="M336" s="150" t="s">
        <v>574</v>
      </c>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row>
    <row r="337" spans="1:255" s="4" customFormat="1" ht="23.1" customHeight="1" outlineLevel="1" x14ac:dyDescent="0.4">
      <c r="A337" s="100"/>
      <c r="B337" s="117"/>
      <c r="C337" s="129"/>
      <c r="D337" s="124"/>
      <c r="E337" s="124"/>
      <c r="F337" s="124"/>
      <c r="G337" s="124"/>
      <c r="H337" s="61" t="s">
        <v>7</v>
      </c>
      <c r="I337" s="77">
        <v>1436.4</v>
      </c>
      <c r="J337" s="77">
        <v>1436.4</v>
      </c>
      <c r="K337" s="74">
        <f t="shared" si="16"/>
        <v>100</v>
      </c>
      <c r="L337" s="114"/>
      <c r="M337" s="151"/>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row>
    <row r="338" spans="1:255" s="4" customFormat="1" ht="174" customHeight="1" outlineLevel="1" x14ac:dyDescent="0.4">
      <c r="A338" s="101"/>
      <c r="B338" s="91"/>
      <c r="C338" s="129"/>
      <c r="D338" s="125"/>
      <c r="E338" s="125"/>
      <c r="F338" s="125"/>
      <c r="G338" s="125"/>
      <c r="H338" s="61" t="s">
        <v>8</v>
      </c>
      <c r="I338" s="77">
        <v>75.599999999999994</v>
      </c>
      <c r="J338" s="77">
        <v>79.8</v>
      </c>
      <c r="K338" s="74">
        <f t="shared" si="16"/>
        <v>105.55555555555556</v>
      </c>
      <c r="L338" s="115"/>
      <c r="M338" s="151"/>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row>
    <row r="339" spans="1:255" s="4" customFormat="1" ht="28.65" customHeight="1" outlineLevel="1" x14ac:dyDescent="0.4">
      <c r="A339" s="99" t="s">
        <v>444</v>
      </c>
      <c r="B339" s="90" t="s">
        <v>443</v>
      </c>
      <c r="C339" s="94" t="s">
        <v>441</v>
      </c>
      <c r="D339" s="123">
        <v>45106</v>
      </c>
      <c r="E339" s="123">
        <v>45291</v>
      </c>
      <c r="F339" s="123">
        <v>45106</v>
      </c>
      <c r="G339" s="123">
        <v>45291</v>
      </c>
      <c r="H339" s="61" t="s">
        <v>5</v>
      </c>
      <c r="I339" s="75">
        <f>I340+I341</f>
        <v>768</v>
      </c>
      <c r="J339" s="75">
        <f>J340+J341</f>
        <v>790</v>
      </c>
      <c r="K339" s="10">
        <f t="shared" si="16"/>
        <v>102.86458333333333</v>
      </c>
      <c r="L339" s="113" t="s">
        <v>565</v>
      </c>
      <c r="M339" s="150" t="s">
        <v>574</v>
      </c>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row>
    <row r="340" spans="1:255" s="4" customFormat="1" ht="27.6" customHeight="1" outlineLevel="1" x14ac:dyDescent="0.4">
      <c r="A340" s="100"/>
      <c r="B340" s="117"/>
      <c r="C340" s="129"/>
      <c r="D340" s="124"/>
      <c r="E340" s="124"/>
      <c r="F340" s="124"/>
      <c r="G340" s="124"/>
      <c r="H340" s="61" t="s">
        <v>7</v>
      </c>
      <c r="I340" s="77">
        <v>729.6</v>
      </c>
      <c r="J340" s="77">
        <v>729.6</v>
      </c>
      <c r="K340" s="10">
        <f t="shared" si="16"/>
        <v>100</v>
      </c>
      <c r="L340" s="114"/>
      <c r="M340" s="151"/>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row>
    <row r="341" spans="1:255" s="4" customFormat="1" ht="154.94999999999999" customHeight="1" outlineLevel="1" x14ac:dyDescent="0.4">
      <c r="A341" s="101"/>
      <c r="B341" s="91"/>
      <c r="C341" s="129"/>
      <c r="D341" s="125"/>
      <c r="E341" s="125"/>
      <c r="F341" s="125"/>
      <c r="G341" s="125"/>
      <c r="H341" s="61" t="s">
        <v>8</v>
      </c>
      <c r="I341" s="77">
        <v>38.4</v>
      </c>
      <c r="J341" s="77">
        <v>60.4</v>
      </c>
      <c r="K341" s="10">
        <f t="shared" si="16"/>
        <v>157.29166666666669</v>
      </c>
      <c r="L341" s="115"/>
      <c r="M341" s="151"/>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row>
    <row r="342" spans="1:255" s="4" customFormat="1" ht="22.8" outlineLevel="1" x14ac:dyDescent="0.4">
      <c r="A342" s="99" t="s">
        <v>446</v>
      </c>
      <c r="B342" s="90" t="s">
        <v>513</v>
      </c>
      <c r="C342" s="94" t="s">
        <v>445</v>
      </c>
      <c r="D342" s="123">
        <v>45106</v>
      </c>
      <c r="E342" s="123">
        <v>45291</v>
      </c>
      <c r="F342" s="123">
        <v>45106</v>
      </c>
      <c r="G342" s="123">
        <v>45291</v>
      </c>
      <c r="H342" s="61" t="s">
        <v>5</v>
      </c>
      <c r="I342" s="75">
        <f>I343+I344</f>
        <v>15789.48</v>
      </c>
      <c r="J342" s="75">
        <f>J343+J344</f>
        <v>15789.48</v>
      </c>
      <c r="K342" s="10">
        <f t="shared" si="16"/>
        <v>100</v>
      </c>
      <c r="L342" s="113" t="s">
        <v>567</v>
      </c>
      <c r="M342" s="150" t="s">
        <v>574</v>
      </c>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row>
    <row r="343" spans="1:255" s="4" customFormat="1" ht="22.8" outlineLevel="1" x14ac:dyDescent="0.4">
      <c r="A343" s="100"/>
      <c r="B343" s="117"/>
      <c r="C343" s="129"/>
      <c r="D343" s="124"/>
      <c r="E343" s="124"/>
      <c r="F343" s="124"/>
      <c r="G343" s="124"/>
      <c r="H343" s="61" t="s">
        <v>7</v>
      </c>
      <c r="I343" s="77">
        <v>15000</v>
      </c>
      <c r="J343" s="77">
        <v>15000</v>
      </c>
      <c r="K343" s="10">
        <f t="shared" si="16"/>
        <v>100</v>
      </c>
      <c r="L343" s="114"/>
      <c r="M343" s="151"/>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row>
    <row r="344" spans="1:255" s="4" customFormat="1" ht="136.94999999999999" customHeight="1" outlineLevel="1" x14ac:dyDescent="0.4">
      <c r="A344" s="101"/>
      <c r="B344" s="91"/>
      <c r="C344" s="129"/>
      <c r="D344" s="125"/>
      <c r="E344" s="125"/>
      <c r="F344" s="125"/>
      <c r="G344" s="125"/>
      <c r="H344" s="61" t="s">
        <v>8</v>
      </c>
      <c r="I344" s="77">
        <v>789.48</v>
      </c>
      <c r="J344" s="77">
        <v>789.48</v>
      </c>
      <c r="K344" s="10">
        <f t="shared" si="16"/>
        <v>100</v>
      </c>
      <c r="L344" s="114"/>
      <c r="M344" s="151"/>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row>
    <row r="345" spans="1:255" s="4" customFormat="1" ht="22.8" outlineLevel="1" x14ac:dyDescent="0.4">
      <c r="A345" s="99" t="s">
        <v>448</v>
      </c>
      <c r="B345" s="90" t="s">
        <v>186</v>
      </c>
      <c r="C345" s="90" t="s">
        <v>447</v>
      </c>
      <c r="D345" s="123">
        <v>44927</v>
      </c>
      <c r="E345" s="123">
        <v>45291</v>
      </c>
      <c r="F345" s="123">
        <v>44927</v>
      </c>
      <c r="G345" s="123">
        <v>45291</v>
      </c>
      <c r="H345" s="61" t="s">
        <v>5</v>
      </c>
      <c r="I345" s="10">
        <f>I346+I347</f>
        <v>2404.12</v>
      </c>
      <c r="J345" s="10">
        <f>J346+J347</f>
        <v>2404.12</v>
      </c>
      <c r="K345" s="74">
        <f t="shared" si="16"/>
        <v>100</v>
      </c>
      <c r="L345" s="113" t="s">
        <v>568</v>
      </c>
      <c r="M345" s="150" t="s">
        <v>574</v>
      </c>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row>
    <row r="346" spans="1:255" s="4" customFormat="1" ht="22.8" outlineLevel="1" x14ac:dyDescent="0.4">
      <c r="A346" s="100"/>
      <c r="B346" s="117"/>
      <c r="C346" s="117"/>
      <c r="D346" s="124"/>
      <c r="E346" s="124"/>
      <c r="F346" s="124"/>
      <c r="G346" s="124"/>
      <c r="H346" s="61" t="s">
        <v>7</v>
      </c>
      <c r="I346" s="75">
        <v>2283.9</v>
      </c>
      <c r="J346" s="75">
        <v>2283.9</v>
      </c>
      <c r="K346" s="74">
        <f t="shared" si="16"/>
        <v>100</v>
      </c>
      <c r="L346" s="114"/>
      <c r="M346" s="151"/>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row>
    <row r="347" spans="1:255" s="4" customFormat="1" ht="176.4" customHeight="1" outlineLevel="1" x14ac:dyDescent="0.4">
      <c r="A347" s="101"/>
      <c r="B347" s="91"/>
      <c r="C347" s="91"/>
      <c r="D347" s="125"/>
      <c r="E347" s="125"/>
      <c r="F347" s="125"/>
      <c r="G347" s="125"/>
      <c r="H347" s="61" t="s">
        <v>8</v>
      </c>
      <c r="I347" s="77">
        <v>120.22</v>
      </c>
      <c r="J347" s="77">
        <v>120.22</v>
      </c>
      <c r="K347" s="74">
        <f t="shared" si="16"/>
        <v>100</v>
      </c>
      <c r="L347" s="114"/>
      <c r="M347" s="151"/>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row>
    <row r="348" spans="1:255" s="4" customFormat="1" ht="27.45" customHeight="1" outlineLevel="1" x14ac:dyDescent="0.4">
      <c r="A348" s="99" t="s">
        <v>450</v>
      </c>
      <c r="B348" s="90" t="s">
        <v>514</v>
      </c>
      <c r="C348" s="90" t="s">
        <v>449</v>
      </c>
      <c r="D348" s="123">
        <v>44927</v>
      </c>
      <c r="E348" s="123">
        <v>45291</v>
      </c>
      <c r="F348" s="123">
        <v>44927</v>
      </c>
      <c r="G348" s="123">
        <v>45291</v>
      </c>
      <c r="H348" s="61" t="s">
        <v>5</v>
      </c>
      <c r="I348" s="10">
        <f>I349+I350</f>
        <v>3242.46</v>
      </c>
      <c r="J348" s="10">
        <f>J349+J350</f>
        <v>1198.0400000000002</v>
      </c>
      <c r="K348" s="74">
        <f t="shared" si="16"/>
        <v>36.948489726935726</v>
      </c>
      <c r="L348" s="113" t="s">
        <v>571</v>
      </c>
      <c r="M348" s="150" t="s">
        <v>577</v>
      </c>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row>
    <row r="349" spans="1:255" s="4" customFormat="1" ht="27.45" customHeight="1" outlineLevel="1" x14ac:dyDescent="0.4">
      <c r="A349" s="100"/>
      <c r="B349" s="117"/>
      <c r="C349" s="117"/>
      <c r="D349" s="124"/>
      <c r="E349" s="124"/>
      <c r="F349" s="124"/>
      <c r="G349" s="124"/>
      <c r="H349" s="61" t="s">
        <v>7</v>
      </c>
      <c r="I349" s="75">
        <v>3080.33</v>
      </c>
      <c r="J349" s="75">
        <v>1138.1300000000001</v>
      </c>
      <c r="K349" s="74">
        <f t="shared" si="16"/>
        <v>36.948313979346374</v>
      </c>
      <c r="L349" s="114"/>
      <c r="M349" s="151"/>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row>
    <row r="350" spans="1:255" s="4" customFormat="1" ht="121.95" customHeight="1" outlineLevel="1" x14ac:dyDescent="0.4">
      <c r="A350" s="101"/>
      <c r="B350" s="91"/>
      <c r="C350" s="91"/>
      <c r="D350" s="125"/>
      <c r="E350" s="125"/>
      <c r="F350" s="125"/>
      <c r="G350" s="125"/>
      <c r="H350" s="61" t="s">
        <v>8</v>
      </c>
      <c r="I350" s="77">
        <v>162.13</v>
      </c>
      <c r="J350" s="77">
        <v>59.91</v>
      </c>
      <c r="K350" s="74">
        <f t="shared" si="16"/>
        <v>36.951828779374573</v>
      </c>
      <c r="L350" s="115"/>
      <c r="M350" s="151"/>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row>
    <row r="351" spans="1:255" s="4" customFormat="1" ht="30.6" customHeight="1" outlineLevel="1" x14ac:dyDescent="0.4">
      <c r="A351" s="99" t="s">
        <v>452</v>
      </c>
      <c r="B351" s="90" t="s">
        <v>342</v>
      </c>
      <c r="C351" s="90" t="s">
        <v>451</v>
      </c>
      <c r="D351" s="123">
        <v>45106</v>
      </c>
      <c r="E351" s="123">
        <v>45291</v>
      </c>
      <c r="F351" s="123">
        <v>45106</v>
      </c>
      <c r="G351" s="123">
        <v>45291</v>
      </c>
      <c r="H351" s="61" t="s">
        <v>5</v>
      </c>
      <c r="I351" s="10">
        <f>I352+I353</f>
        <v>27000</v>
      </c>
      <c r="J351" s="10">
        <f>J352+J353</f>
        <v>27000</v>
      </c>
      <c r="K351" s="10">
        <f t="shared" si="16"/>
        <v>100</v>
      </c>
      <c r="L351" s="113" t="s">
        <v>566</v>
      </c>
      <c r="M351" s="150" t="s">
        <v>574</v>
      </c>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row>
    <row r="352" spans="1:255" s="4" customFormat="1" ht="27.45" customHeight="1" outlineLevel="1" x14ac:dyDescent="0.4">
      <c r="A352" s="100"/>
      <c r="B352" s="117"/>
      <c r="C352" s="117"/>
      <c r="D352" s="124"/>
      <c r="E352" s="124"/>
      <c r="F352" s="124"/>
      <c r="G352" s="124"/>
      <c r="H352" s="61" t="s">
        <v>7</v>
      </c>
      <c r="I352" s="75">
        <v>25650</v>
      </c>
      <c r="J352" s="75">
        <v>25650</v>
      </c>
      <c r="K352" s="10">
        <f t="shared" si="16"/>
        <v>100</v>
      </c>
      <c r="L352" s="114"/>
      <c r="M352" s="151"/>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row>
    <row r="353" spans="1:255" s="4" customFormat="1" ht="144" customHeight="1" outlineLevel="1" x14ac:dyDescent="0.4">
      <c r="A353" s="101"/>
      <c r="B353" s="91"/>
      <c r="C353" s="91"/>
      <c r="D353" s="125"/>
      <c r="E353" s="125"/>
      <c r="F353" s="125"/>
      <c r="G353" s="125"/>
      <c r="H353" s="61" t="s">
        <v>8</v>
      </c>
      <c r="I353" s="77">
        <v>1350</v>
      </c>
      <c r="J353" s="77">
        <v>1350</v>
      </c>
      <c r="K353" s="10">
        <f t="shared" si="16"/>
        <v>100</v>
      </c>
      <c r="L353" s="115"/>
      <c r="M353" s="151"/>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row>
    <row r="354" spans="1:255" s="4" customFormat="1" ht="26.1" customHeight="1" outlineLevel="1" x14ac:dyDescent="0.4">
      <c r="A354" s="99" t="s">
        <v>454</v>
      </c>
      <c r="B354" s="90" t="s">
        <v>344</v>
      </c>
      <c r="C354" s="90" t="s">
        <v>453</v>
      </c>
      <c r="D354" s="123">
        <v>45106</v>
      </c>
      <c r="E354" s="123">
        <v>45291</v>
      </c>
      <c r="F354" s="123">
        <v>45106</v>
      </c>
      <c r="G354" s="123">
        <v>45291</v>
      </c>
      <c r="H354" s="61" t="s">
        <v>5</v>
      </c>
      <c r="I354" s="10">
        <f>I355+I356</f>
        <v>38390.82</v>
      </c>
      <c r="J354" s="10">
        <f>J355+J356</f>
        <v>38390.81</v>
      </c>
      <c r="K354" s="10">
        <f t="shared" si="16"/>
        <v>99.999973952106259</v>
      </c>
      <c r="L354" s="113" t="s">
        <v>569</v>
      </c>
      <c r="M354" s="150" t="s">
        <v>574</v>
      </c>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row>
    <row r="355" spans="1:255" s="4" customFormat="1" ht="28.2" customHeight="1" outlineLevel="1" x14ac:dyDescent="0.4">
      <c r="A355" s="100"/>
      <c r="B355" s="117"/>
      <c r="C355" s="117"/>
      <c r="D355" s="124"/>
      <c r="E355" s="124"/>
      <c r="F355" s="124"/>
      <c r="G355" s="124"/>
      <c r="H355" s="61" t="s">
        <v>7</v>
      </c>
      <c r="I355" s="75">
        <v>36471.269999999997</v>
      </c>
      <c r="J355" s="75">
        <v>36471.269999999997</v>
      </c>
      <c r="K355" s="10">
        <f t="shared" si="16"/>
        <v>100</v>
      </c>
      <c r="L355" s="114"/>
      <c r="M355" s="151"/>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row>
    <row r="356" spans="1:255" s="4" customFormat="1" ht="144.6" customHeight="1" outlineLevel="1" x14ac:dyDescent="0.4">
      <c r="A356" s="101"/>
      <c r="B356" s="156"/>
      <c r="C356" s="156"/>
      <c r="D356" s="65"/>
      <c r="E356" s="65"/>
      <c r="F356" s="65"/>
      <c r="G356" s="65"/>
      <c r="H356" s="61" t="s">
        <v>8</v>
      </c>
      <c r="I356" s="77">
        <v>1919.55</v>
      </c>
      <c r="J356" s="77">
        <v>1919.54</v>
      </c>
      <c r="K356" s="10">
        <f t="shared" si="16"/>
        <v>99.999479044567735</v>
      </c>
      <c r="L356" s="114"/>
      <c r="M356" s="151"/>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row>
    <row r="357" spans="1:255" s="4" customFormat="1" ht="20.7" customHeight="1" outlineLevel="1" x14ac:dyDescent="0.4">
      <c r="A357" s="99" t="s">
        <v>516</v>
      </c>
      <c r="B357" s="90" t="s">
        <v>455</v>
      </c>
      <c r="C357" s="90" t="s">
        <v>456</v>
      </c>
      <c r="D357" s="123">
        <v>45106</v>
      </c>
      <c r="E357" s="123">
        <v>45291</v>
      </c>
      <c r="F357" s="123">
        <v>45106</v>
      </c>
      <c r="G357" s="123">
        <v>45291</v>
      </c>
      <c r="H357" s="61" t="s">
        <v>5</v>
      </c>
      <c r="I357" s="10">
        <f>I358+I359</f>
        <v>295</v>
      </c>
      <c r="J357" s="10">
        <f>J358+J359</f>
        <v>254.01</v>
      </c>
      <c r="K357" s="74">
        <f t="shared" si="16"/>
        <v>86.10508474576271</v>
      </c>
      <c r="L357" s="113" t="s">
        <v>570</v>
      </c>
      <c r="M357" s="150" t="s">
        <v>574</v>
      </c>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row>
    <row r="358" spans="1:255" s="4" customFormat="1" ht="28.95" customHeight="1" outlineLevel="1" x14ac:dyDescent="0.4">
      <c r="A358" s="100"/>
      <c r="B358" s="117"/>
      <c r="C358" s="117"/>
      <c r="D358" s="124"/>
      <c r="E358" s="124"/>
      <c r="F358" s="124"/>
      <c r="G358" s="124"/>
      <c r="H358" s="61" t="s">
        <v>7</v>
      </c>
      <c r="I358" s="75">
        <v>280.25</v>
      </c>
      <c r="J358" s="75">
        <v>241.31</v>
      </c>
      <c r="K358" s="74">
        <f t="shared" si="16"/>
        <v>86.10526315789474</v>
      </c>
      <c r="L358" s="114"/>
      <c r="M358" s="151"/>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row>
    <row r="359" spans="1:255" s="4" customFormat="1" ht="160.94999999999999" customHeight="1" outlineLevel="1" x14ac:dyDescent="0.4">
      <c r="A359" s="101"/>
      <c r="B359" s="156"/>
      <c r="C359" s="156"/>
      <c r="D359" s="66"/>
      <c r="E359" s="66"/>
      <c r="F359" s="66"/>
      <c r="G359" s="66"/>
      <c r="H359" s="61" t="s">
        <v>8</v>
      </c>
      <c r="I359" s="77">
        <v>14.75</v>
      </c>
      <c r="J359" s="77">
        <v>12.7</v>
      </c>
      <c r="K359" s="74">
        <f t="shared" si="16"/>
        <v>86.101694915254228</v>
      </c>
      <c r="L359" s="115"/>
      <c r="M359" s="151"/>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row>
    <row r="360" spans="1:255" s="4" customFormat="1" ht="31.2" customHeight="1" outlineLevel="1" x14ac:dyDescent="0.4">
      <c r="A360" s="99" t="s">
        <v>457</v>
      </c>
      <c r="B360" s="90" t="s">
        <v>458</v>
      </c>
      <c r="C360" s="94" t="s">
        <v>459</v>
      </c>
      <c r="D360" s="130">
        <v>45268</v>
      </c>
      <c r="E360" s="130">
        <v>45657</v>
      </c>
      <c r="F360" s="130">
        <v>45268</v>
      </c>
      <c r="G360" s="130">
        <v>45657</v>
      </c>
      <c r="H360" s="61" t="s">
        <v>5</v>
      </c>
      <c r="I360" s="77">
        <f>I361</f>
        <v>773439.82</v>
      </c>
      <c r="J360" s="77">
        <f>J3618</f>
        <v>0</v>
      </c>
      <c r="K360" s="10">
        <f t="shared" si="16"/>
        <v>0</v>
      </c>
      <c r="L360" s="113" t="s">
        <v>623</v>
      </c>
      <c r="M360" s="185" t="s">
        <v>577</v>
      </c>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row>
    <row r="361" spans="1:255" s="4" customFormat="1" ht="222.6" customHeight="1" outlineLevel="1" x14ac:dyDescent="0.4">
      <c r="A361" s="101"/>
      <c r="B361" s="91"/>
      <c r="C361" s="94"/>
      <c r="D361" s="130"/>
      <c r="E361" s="130"/>
      <c r="F361" s="130"/>
      <c r="G361" s="130"/>
      <c r="H361" s="61" t="s">
        <v>7</v>
      </c>
      <c r="I361" s="77">
        <v>773439.82</v>
      </c>
      <c r="J361" s="77">
        <v>0</v>
      </c>
      <c r="K361" s="10">
        <f t="shared" si="16"/>
        <v>0</v>
      </c>
      <c r="L361" s="115"/>
      <c r="M361" s="185"/>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row>
    <row r="362" spans="1:255" s="4" customFormat="1" ht="42.6" customHeight="1" outlineLevel="1" x14ac:dyDescent="0.4">
      <c r="A362" s="99" t="s">
        <v>141</v>
      </c>
      <c r="B362" s="160" t="s">
        <v>69</v>
      </c>
      <c r="C362" s="90" t="s">
        <v>621</v>
      </c>
      <c r="D362" s="123">
        <v>44927</v>
      </c>
      <c r="E362" s="123">
        <v>45291</v>
      </c>
      <c r="F362" s="123">
        <v>44927</v>
      </c>
      <c r="G362" s="123">
        <v>45291</v>
      </c>
      <c r="H362" s="61" t="s">
        <v>5</v>
      </c>
      <c r="I362" s="10">
        <f>I363+I364+I365+I366</f>
        <v>519280.12000000005</v>
      </c>
      <c r="J362" s="10">
        <f>J363+J364+J365+J366</f>
        <v>494652.2300000001</v>
      </c>
      <c r="K362" s="10">
        <f t="shared" si="16"/>
        <v>95.257301588976688</v>
      </c>
      <c r="L362" s="96" t="s">
        <v>579</v>
      </c>
      <c r="M362" s="150"/>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row>
    <row r="363" spans="1:255" s="4" customFormat="1" ht="42.6" customHeight="1" outlineLevel="1" x14ac:dyDescent="0.4">
      <c r="A363" s="100"/>
      <c r="B363" s="161"/>
      <c r="C363" s="117"/>
      <c r="D363" s="124"/>
      <c r="E363" s="124"/>
      <c r="F363" s="124"/>
      <c r="G363" s="124"/>
      <c r="H363" s="61" t="s">
        <v>6</v>
      </c>
      <c r="I363" s="10">
        <f>I368+I377+I385+I393+I401+I409+I433</f>
        <v>450393.2</v>
      </c>
      <c r="J363" s="10">
        <f>J368+J377+J385+J393+J401+J409+J433</f>
        <v>450380.75000000006</v>
      </c>
      <c r="K363" s="10">
        <f t="shared" si="16"/>
        <v>99.997235748674726</v>
      </c>
      <c r="L363" s="96"/>
      <c r="M363" s="151"/>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row>
    <row r="364" spans="1:255" s="4" customFormat="1" ht="42.6" customHeight="1" outlineLevel="1" x14ac:dyDescent="0.4">
      <c r="A364" s="100"/>
      <c r="B364" s="161"/>
      <c r="C364" s="117"/>
      <c r="D364" s="124"/>
      <c r="E364" s="124"/>
      <c r="F364" s="124"/>
      <c r="G364" s="124"/>
      <c r="H364" s="61" t="s">
        <v>7</v>
      </c>
      <c r="I364" s="10">
        <f>I369+I378+I386+I394+I402+I410+I434+I418+I426+I450+I438</f>
        <v>61120.100000000006</v>
      </c>
      <c r="J364" s="10">
        <f>J369+J378+J386+J394+J402+J410+J434+J418+J426+J450+J438</f>
        <v>36738.080000000002</v>
      </c>
      <c r="K364" s="10">
        <f t="shared" si="16"/>
        <v>60.108016838977683</v>
      </c>
      <c r="L364" s="96"/>
      <c r="M364" s="151"/>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row>
    <row r="365" spans="1:255" s="4" customFormat="1" ht="42.6" customHeight="1" outlineLevel="1" x14ac:dyDescent="0.4">
      <c r="A365" s="100"/>
      <c r="B365" s="161"/>
      <c r="C365" s="117"/>
      <c r="D365" s="124"/>
      <c r="E365" s="124"/>
      <c r="F365" s="124"/>
      <c r="G365" s="124"/>
      <c r="H365" s="61" t="s">
        <v>8</v>
      </c>
      <c r="I365" s="10">
        <f>I370+I379+I387+I395+I403+I411+I435+I427+I419+I439</f>
        <v>5153.9199999999973</v>
      </c>
      <c r="J365" s="10">
        <f>J370+J379+J387+J395+J403+J411+J435+J427+J419+J439</f>
        <v>4920.5</v>
      </c>
      <c r="K365" s="10">
        <f t="shared" si="16"/>
        <v>95.471020116726734</v>
      </c>
      <c r="L365" s="96"/>
      <c r="M365" s="41"/>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row>
    <row r="366" spans="1:255" s="4" customFormat="1" ht="62.4" customHeight="1" outlineLevel="1" x14ac:dyDescent="0.4">
      <c r="A366" s="101"/>
      <c r="B366" s="162"/>
      <c r="C366" s="91"/>
      <c r="D366" s="125"/>
      <c r="E366" s="125"/>
      <c r="F366" s="125"/>
      <c r="G366" s="125"/>
      <c r="H366" s="61" t="s">
        <v>83</v>
      </c>
      <c r="I366" s="10">
        <f>I443+I447+I451</f>
        <v>2612.9</v>
      </c>
      <c r="J366" s="10">
        <f>J443+J447+J451</f>
        <v>2612.9</v>
      </c>
      <c r="K366" s="10">
        <f t="shared" si="16"/>
        <v>100</v>
      </c>
      <c r="L366" s="96"/>
      <c r="M366" s="4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row>
    <row r="367" spans="1:255" s="4" customFormat="1" ht="42.6" customHeight="1" outlineLevel="1" x14ac:dyDescent="0.4">
      <c r="A367" s="99" t="s">
        <v>165</v>
      </c>
      <c r="B367" s="90" t="s">
        <v>91</v>
      </c>
      <c r="C367" s="90" t="s">
        <v>460</v>
      </c>
      <c r="D367" s="130">
        <v>44197</v>
      </c>
      <c r="E367" s="130">
        <v>45291</v>
      </c>
      <c r="F367" s="130">
        <v>44197</v>
      </c>
      <c r="G367" s="130">
        <v>45291</v>
      </c>
      <c r="H367" s="15" t="s">
        <v>5</v>
      </c>
      <c r="I367" s="55">
        <f>SUM(I368:I371)</f>
        <v>63191.049999999996</v>
      </c>
      <c r="J367" s="55">
        <f>SUM(J368:J371)</f>
        <v>63191.05000000001</v>
      </c>
      <c r="K367" s="10">
        <f t="shared" si="16"/>
        <v>100.00000000000003</v>
      </c>
      <c r="L367" s="116"/>
      <c r="M367" s="186" t="s">
        <v>574</v>
      </c>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row>
    <row r="368" spans="1:255" s="4" customFormat="1" ht="42.6" customHeight="1" outlineLevel="1" x14ac:dyDescent="0.4">
      <c r="A368" s="100"/>
      <c r="B368" s="117"/>
      <c r="C368" s="158"/>
      <c r="D368" s="130"/>
      <c r="E368" s="130"/>
      <c r="F368" s="130"/>
      <c r="G368" s="130"/>
      <c r="H368" s="15" t="s">
        <v>6</v>
      </c>
      <c r="I368" s="55">
        <v>61946</v>
      </c>
      <c r="J368" s="55">
        <v>61933.66</v>
      </c>
      <c r="K368" s="10">
        <f t="shared" si="16"/>
        <v>99.980079424014463</v>
      </c>
      <c r="L368" s="116"/>
      <c r="M368" s="187"/>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row>
    <row r="369" spans="1:255" s="4" customFormat="1" ht="42.6" customHeight="1" outlineLevel="1" x14ac:dyDescent="0.4">
      <c r="A369" s="100"/>
      <c r="B369" s="117"/>
      <c r="C369" s="158"/>
      <c r="D369" s="130"/>
      <c r="E369" s="130"/>
      <c r="F369" s="130"/>
      <c r="G369" s="130"/>
      <c r="H369" s="15" t="s">
        <v>7</v>
      </c>
      <c r="I369" s="55">
        <v>625.6</v>
      </c>
      <c r="J369" s="55">
        <v>625.48</v>
      </c>
      <c r="K369" s="10">
        <f t="shared" si="16"/>
        <v>99.980818414322243</v>
      </c>
      <c r="L369" s="116"/>
      <c r="M369" s="187"/>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row>
    <row r="370" spans="1:255" s="4" customFormat="1" ht="42.6" customHeight="1" outlineLevel="1" x14ac:dyDescent="0.4">
      <c r="A370" s="100"/>
      <c r="B370" s="117"/>
      <c r="C370" s="158"/>
      <c r="D370" s="130"/>
      <c r="E370" s="130"/>
      <c r="F370" s="130"/>
      <c r="G370" s="130"/>
      <c r="H370" s="15" t="s">
        <v>8</v>
      </c>
      <c r="I370" s="55">
        <v>619.45000000000005</v>
      </c>
      <c r="J370" s="55">
        <v>631.91</v>
      </c>
      <c r="K370" s="10">
        <f t="shared" si="16"/>
        <v>102.01146178061182</v>
      </c>
      <c r="L370" s="116"/>
      <c r="M370" s="187"/>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row>
    <row r="371" spans="1:255" s="4" customFormat="1" ht="42.6" customHeight="1" outlineLevel="1" x14ac:dyDescent="0.4">
      <c r="A371" s="100"/>
      <c r="B371" s="91"/>
      <c r="C371" s="158"/>
      <c r="D371" s="167"/>
      <c r="E371" s="167"/>
      <c r="F371" s="167"/>
      <c r="G371" s="167"/>
      <c r="H371" s="15" t="s">
        <v>74</v>
      </c>
      <c r="I371" s="55">
        <v>0</v>
      </c>
      <c r="J371" s="55">
        <v>0</v>
      </c>
      <c r="K371" s="10">
        <v>0</v>
      </c>
      <c r="L371" s="116"/>
      <c r="M371" s="187"/>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row>
    <row r="372" spans="1:255" s="4" customFormat="1" ht="42.6" customHeight="1" outlineLevel="1" x14ac:dyDescent="0.4">
      <c r="A372" s="163"/>
      <c r="B372" s="164" t="s">
        <v>101</v>
      </c>
      <c r="C372" s="158"/>
      <c r="D372" s="130">
        <v>44652</v>
      </c>
      <c r="E372" s="130">
        <v>45291</v>
      </c>
      <c r="F372" s="130">
        <v>44652</v>
      </c>
      <c r="G372" s="130">
        <v>45291</v>
      </c>
      <c r="H372" s="15" t="s">
        <v>5</v>
      </c>
      <c r="I372" s="55">
        <f>SUM(I373:I375)</f>
        <v>63191.049999999996</v>
      </c>
      <c r="J372" s="55">
        <f>SUM(J373:J375)</f>
        <v>63191.05000000001</v>
      </c>
      <c r="K372" s="10">
        <f t="shared" si="16"/>
        <v>100.00000000000003</v>
      </c>
      <c r="L372" s="96" t="s">
        <v>592</v>
      </c>
      <c r="M372" s="187"/>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row>
    <row r="373" spans="1:255" s="4" customFormat="1" ht="42.6" customHeight="1" outlineLevel="1" x14ac:dyDescent="0.4">
      <c r="A373" s="163"/>
      <c r="B373" s="165"/>
      <c r="C373" s="158"/>
      <c r="D373" s="130"/>
      <c r="E373" s="130"/>
      <c r="F373" s="130"/>
      <c r="G373" s="130"/>
      <c r="H373" s="15" t="s">
        <v>6</v>
      </c>
      <c r="I373" s="55">
        <v>61946</v>
      </c>
      <c r="J373" s="55">
        <v>61933.66</v>
      </c>
      <c r="K373" s="10">
        <f>J373/I373*100</f>
        <v>99.980079424014463</v>
      </c>
      <c r="L373" s="96"/>
      <c r="M373" s="187"/>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row>
    <row r="374" spans="1:255" s="4" customFormat="1" ht="42.6" customHeight="1" outlineLevel="1" x14ac:dyDescent="0.4">
      <c r="A374" s="163"/>
      <c r="B374" s="165"/>
      <c r="C374" s="158"/>
      <c r="D374" s="130"/>
      <c r="E374" s="130"/>
      <c r="F374" s="130"/>
      <c r="G374" s="130"/>
      <c r="H374" s="15" t="s">
        <v>7</v>
      </c>
      <c r="I374" s="55">
        <v>625.6</v>
      </c>
      <c r="J374" s="55">
        <v>625.48</v>
      </c>
      <c r="K374" s="10">
        <f t="shared" si="16"/>
        <v>99.980818414322243</v>
      </c>
      <c r="L374" s="96"/>
      <c r="M374" s="187"/>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row>
    <row r="375" spans="1:255" s="4" customFormat="1" ht="42.6" customHeight="1" outlineLevel="1" x14ac:dyDescent="0.4">
      <c r="A375" s="163"/>
      <c r="B375" s="166"/>
      <c r="C375" s="158"/>
      <c r="D375" s="130"/>
      <c r="E375" s="130"/>
      <c r="F375" s="130"/>
      <c r="G375" s="130"/>
      <c r="H375" s="15" t="s">
        <v>8</v>
      </c>
      <c r="I375" s="55">
        <v>619.45000000000005</v>
      </c>
      <c r="J375" s="55">
        <v>631.91</v>
      </c>
      <c r="K375" s="10">
        <f t="shared" si="16"/>
        <v>102.01146178061182</v>
      </c>
      <c r="L375" s="96"/>
      <c r="M375" s="187"/>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row>
    <row r="376" spans="1:255" s="4" customFormat="1" ht="42.6" customHeight="1" outlineLevel="1" x14ac:dyDescent="0.4">
      <c r="A376" s="99" t="s">
        <v>159</v>
      </c>
      <c r="B376" s="90" t="s">
        <v>92</v>
      </c>
      <c r="C376" s="90" t="s">
        <v>461</v>
      </c>
      <c r="D376" s="130">
        <v>44197</v>
      </c>
      <c r="E376" s="130">
        <v>45657</v>
      </c>
      <c r="F376" s="130">
        <v>44197</v>
      </c>
      <c r="G376" s="125">
        <v>45657</v>
      </c>
      <c r="H376" s="38" t="s">
        <v>5</v>
      </c>
      <c r="I376" s="58">
        <f>SUM(I377:I379)</f>
        <v>122248.44</v>
      </c>
      <c r="J376" s="58">
        <f>SUM(J377:J379)</f>
        <v>122248.47</v>
      </c>
      <c r="K376" s="20">
        <f t="shared" si="16"/>
        <v>100.00002454019045</v>
      </c>
      <c r="L376" s="97"/>
      <c r="M376" s="150" t="s">
        <v>574</v>
      </c>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row>
    <row r="377" spans="1:255" s="4" customFormat="1" ht="42.6" customHeight="1" outlineLevel="1" x14ac:dyDescent="0.4">
      <c r="A377" s="100"/>
      <c r="B377" s="117"/>
      <c r="C377" s="158"/>
      <c r="D377" s="130"/>
      <c r="E377" s="130"/>
      <c r="F377" s="130"/>
      <c r="G377" s="130"/>
      <c r="H377" s="15" t="s">
        <v>6</v>
      </c>
      <c r="I377" s="55">
        <v>119815.7</v>
      </c>
      <c r="J377" s="55">
        <v>119815.69</v>
      </c>
      <c r="K377" s="10">
        <f t="shared" si="16"/>
        <v>99.999991653848369</v>
      </c>
      <c r="L377" s="98"/>
      <c r="M377" s="151"/>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row>
    <row r="378" spans="1:255" s="4" customFormat="1" ht="42.6" customHeight="1" outlineLevel="1" x14ac:dyDescent="0.4">
      <c r="A378" s="100"/>
      <c r="B378" s="117"/>
      <c r="C378" s="158"/>
      <c r="D378" s="130"/>
      <c r="E378" s="130"/>
      <c r="F378" s="130"/>
      <c r="G378" s="130"/>
      <c r="H378" s="15" t="s">
        <v>7</v>
      </c>
      <c r="I378" s="55">
        <v>1210.3</v>
      </c>
      <c r="J378" s="55">
        <v>1210.26</v>
      </c>
      <c r="K378" s="10">
        <f t="shared" si="16"/>
        <v>99.996695034289019</v>
      </c>
      <c r="L378" s="98"/>
      <c r="M378" s="151"/>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row>
    <row r="379" spans="1:255" s="4" customFormat="1" ht="42.6" customHeight="1" outlineLevel="1" x14ac:dyDescent="0.4">
      <c r="A379" s="100"/>
      <c r="B379" s="91"/>
      <c r="C379" s="158"/>
      <c r="D379" s="130"/>
      <c r="E379" s="130"/>
      <c r="F379" s="130"/>
      <c r="G379" s="130"/>
      <c r="H379" s="15" t="s">
        <v>8</v>
      </c>
      <c r="I379" s="55">
        <v>1222.44</v>
      </c>
      <c r="J379" s="55">
        <v>1222.52</v>
      </c>
      <c r="K379" s="10">
        <f t="shared" si="16"/>
        <v>100.00654428847223</v>
      </c>
      <c r="L379" s="98"/>
      <c r="M379" s="151"/>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row>
    <row r="380" spans="1:255" s="4" customFormat="1" ht="42.6" customHeight="1" outlineLevel="1" x14ac:dyDescent="0.4">
      <c r="A380" s="163"/>
      <c r="B380" s="164" t="s">
        <v>101</v>
      </c>
      <c r="C380" s="158"/>
      <c r="D380" s="130">
        <v>44927</v>
      </c>
      <c r="E380" s="130">
        <v>45291</v>
      </c>
      <c r="F380" s="130">
        <v>44927</v>
      </c>
      <c r="G380" s="130">
        <v>45291</v>
      </c>
      <c r="H380" s="15" t="s">
        <v>5</v>
      </c>
      <c r="I380" s="55">
        <f>SUM(I381:I383)</f>
        <v>122248.44</v>
      </c>
      <c r="J380" s="55">
        <f>SUM(J381:J383)</f>
        <v>122248.47</v>
      </c>
      <c r="K380" s="10">
        <f t="shared" si="16"/>
        <v>100.00002454019045</v>
      </c>
      <c r="L380" s="96" t="s">
        <v>587</v>
      </c>
      <c r="M380" s="151"/>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row>
    <row r="381" spans="1:255" s="4" customFormat="1" ht="42.6" customHeight="1" outlineLevel="1" x14ac:dyDescent="0.4">
      <c r="A381" s="163"/>
      <c r="B381" s="165"/>
      <c r="C381" s="158"/>
      <c r="D381" s="130"/>
      <c r="E381" s="130"/>
      <c r="F381" s="130"/>
      <c r="G381" s="130"/>
      <c r="H381" s="15" t="s">
        <v>6</v>
      </c>
      <c r="I381" s="55">
        <v>119815.7</v>
      </c>
      <c r="J381" s="55">
        <v>119815.69</v>
      </c>
      <c r="K381" s="10">
        <f t="shared" si="16"/>
        <v>99.999991653848369</v>
      </c>
      <c r="L381" s="96"/>
      <c r="M381" s="151"/>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row>
    <row r="382" spans="1:255" s="4" customFormat="1" ht="42.6" customHeight="1" outlineLevel="1" x14ac:dyDescent="0.4">
      <c r="A382" s="163"/>
      <c r="B382" s="165"/>
      <c r="C382" s="158"/>
      <c r="D382" s="130"/>
      <c r="E382" s="130"/>
      <c r="F382" s="130"/>
      <c r="G382" s="130"/>
      <c r="H382" s="15" t="s">
        <v>7</v>
      </c>
      <c r="I382" s="55">
        <v>1210.3</v>
      </c>
      <c r="J382" s="55">
        <v>1210.26</v>
      </c>
      <c r="K382" s="10">
        <f t="shared" si="16"/>
        <v>99.996695034289019</v>
      </c>
      <c r="L382" s="96"/>
      <c r="M382" s="151"/>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row>
    <row r="383" spans="1:255" s="4" customFormat="1" ht="42.6" customHeight="1" outlineLevel="1" x14ac:dyDescent="0.4">
      <c r="A383" s="163"/>
      <c r="B383" s="166"/>
      <c r="C383" s="158"/>
      <c r="D383" s="130"/>
      <c r="E383" s="130"/>
      <c r="F383" s="130"/>
      <c r="G383" s="130"/>
      <c r="H383" s="15" t="s">
        <v>8</v>
      </c>
      <c r="I383" s="55">
        <v>1222.44</v>
      </c>
      <c r="J383" s="55">
        <v>1222.52</v>
      </c>
      <c r="K383" s="10">
        <f t="shared" si="16"/>
        <v>100.00654428847223</v>
      </c>
      <c r="L383" s="96"/>
      <c r="M383" s="18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row>
    <row r="384" spans="1:255" s="4" customFormat="1" ht="42.6" customHeight="1" outlineLevel="1" x14ac:dyDescent="0.4">
      <c r="A384" s="93" t="s">
        <v>160</v>
      </c>
      <c r="B384" s="94" t="s">
        <v>188</v>
      </c>
      <c r="C384" s="94" t="s">
        <v>462</v>
      </c>
      <c r="D384" s="130">
        <v>43831</v>
      </c>
      <c r="E384" s="130">
        <v>45657</v>
      </c>
      <c r="F384" s="130">
        <v>43831</v>
      </c>
      <c r="G384" s="130">
        <v>45657</v>
      </c>
      <c r="H384" s="15" t="s">
        <v>5</v>
      </c>
      <c r="I384" s="55">
        <f>SUM(I385:I387)</f>
        <v>33956.019999999997</v>
      </c>
      <c r="J384" s="55">
        <f>SUM(J385:J387)</f>
        <v>33956.020000000004</v>
      </c>
      <c r="K384" s="10">
        <f t="shared" si="16"/>
        <v>100.00000000000003</v>
      </c>
      <c r="L384" s="116"/>
      <c r="M384" s="150" t="s">
        <v>574</v>
      </c>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row>
    <row r="385" spans="1:255" s="4" customFormat="1" ht="42.6" customHeight="1" outlineLevel="1" x14ac:dyDescent="0.4">
      <c r="A385" s="93"/>
      <c r="B385" s="94"/>
      <c r="C385" s="129"/>
      <c r="D385" s="130"/>
      <c r="E385" s="130"/>
      <c r="F385" s="130"/>
      <c r="G385" s="130"/>
      <c r="H385" s="15" t="s">
        <v>6</v>
      </c>
      <c r="I385" s="55">
        <v>33280.300000000003</v>
      </c>
      <c r="J385" s="55">
        <v>33280.300000000003</v>
      </c>
      <c r="K385" s="10">
        <f t="shared" si="16"/>
        <v>100</v>
      </c>
      <c r="L385" s="116"/>
      <c r="M385" s="151"/>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row>
    <row r="386" spans="1:255" s="4" customFormat="1" ht="42.6" customHeight="1" outlineLevel="1" x14ac:dyDescent="0.4">
      <c r="A386" s="93"/>
      <c r="B386" s="94"/>
      <c r="C386" s="129"/>
      <c r="D386" s="130"/>
      <c r="E386" s="130"/>
      <c r="F386" s="130"/>
      <c r="G386" s="130"/>
      <c r="H386" s="15" t="s">
        <v>7</v>
      </c>
      <c r="I386" s="55">
        <f>33616.5-33280.3</f>
        <v>336.19999999999709</v>
      </c>
      <c r="J386" s="55">
        <v>336.16</v>
      </c>
      <c r="K386" s="10">
        <f t="shared" si="16"/>
        <v>99.988102320048469</v>
      </c>
      <c r="L386" s="116"/>
      <c r="M386" s="151"/>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row>
    <row r="387" spans="1:255" s="4" customFormat="1" ht="42.6" customHeight="1" outlineLevel="1" x14ac:dyDescent="0.4">
      <c r="A387" s="93"/>
      <c r="B387" s="94"/>
      <c r="C387" s="129"/>
      <c r="D387" s="130"/>
      <c r="E387" s="130"/>
      <c r="F387" s="130"/>
      <c r="G387" s="130"/>
      <c r="H387" s="15" t="s">
        <v>8</v>
      </c>
      <c r="I387" s="55">
        <f>33956.02-33616.5</f>
        <v>339.5199999999968</v>
      </c>
      <c r="J387" s="55">
        <v>339.56</v>
      </c>
      <c r="K387" s="10">
        <f t="shared" si="16"/>
        <v>100.01178133836098</v>
      </c>
      <c r="L387" s="116"/>
      <c r="M387" s="151"/>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row>
    <row r="388" spans="1:255" s="4" customFormat="1" ht="42.6" customHeight="1" outlineLevel="1" x14ac:dyDescent="0.4">
      <c r="A388" s="167"/>
      <c r="B388" s="168" t="s">
        <v>101</v>
      </c>
      <c r="C388" s="129"/>
      <c r="D388" s="130">
        <v>44562</v>
      </c>
      <c r="E388" s="130">
        <v>45291</v>
      </c>
      <c r="F388" s="130">
        <v>44562</v>
      </c>
      <c r="G388" s="130">
        <v>45291</v>
      </c>
      <c r="H388" s="15" t="s">
        <v>5</v>
      </c>
      <c r="I388" s="55">
        <f>SUM(I389:I391)</f>
        <v>33956.019999999997</v>
      </c>
      <c r="J388" s="55">
        <f>SUM(J389:J391)</f>
        <v>33956.020000000004</v>
      </c>
      <c r="K388" s="10">
        <f t="shared" si="16"/>
        <v>100.00000000000003</v>
      </c>
      <c r="L388" s="96" t="s">
        <v>588</v>
      </c>
      <c r="M388" s="151"/>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row>
    <row r="389" spans="1:255" s="4" customFormat="1" ht="42.6" customHeight="1" outlineLevel="1" x14ac:dyDescent="0.4">
      <c r="A389" s="167"/>
      <c r="B389" s="168"/>
      <c r="C389" s="129"/>
      <c r="D389" s="130"/>
      <c r="E389" s="130"/>
      <c r="F389" s="130"/>
      <c r="G389" s="130"/>
      <c r="H389" s="15" t="s">
        <v>6</v>
      </c>
      <c r="I389" s="55">
        <v>33280.300000000003</v>
      </c>
      <c r="J389" s="55">
        <v>33280.300000000003</v>
      </c>
      <c r="K389" s="10">
        <f t="shared" si="16"/>
        <v>100</v>
      </c>
      <c r="L389" s="96"/>
      <c r="M389" s="151"/>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row>
    <row r="390" spans="1:255" s="4" customFormat="1" ht="42.6" customHeight="1" outlineLevel="1" x14ac:dyDescent="0.4">
      <c r="A390" s="167"/>
      <c r="B390" s="168"/>
      <c r="C390" s="129"/>
      <c r="D390" s="130"/>
      <c r="E390" s="130"/>
      <c r="F390" s="130"/>
      <c r="G390" s="130"/>
      <c r="H390" s="15" t="s">
        <v>7</v>
      </c>
      <c r="I390" s="55">
        <f>33616.5-33280.3</f>
        <v>336.19999999999709</v>
      </c>
      <c r="J390" s="55">
        <v>336.16</v>
      </c>
      <c r="K390" s="10">
        <f t="shared" si="16"/>
        <v>99.988102320048469</v>
      </c>
      <c r="L390" s="96"/>
      <c r="M390" s="151"/>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row>
    <row r="391" spans="1:255" s="4" customFormat="1" ht="42.6" customHeight="1" outlineLevel="1" x14ac:dyDescent="0.4">
      <c r="A391" s="167"/>
      <c r="B391" s="168"/>
      <c r="C391" s="129"/>
      <c r="D391" s="130"/>
      <c r="E391" s="130"/>
      <c r="F391" s="130"/>
      <c r="G391" s="130"/>
      <c r="H391" s="15" t="s">
        <v>8</v>
      </c>
      <c r="I391" s="55">
        <f>33956.02-33616.5</f>
        <v>339.5199999999968</v>
      </c>
      <c r="J391" s="55">
        <v>339.56</v>
      </c>
      <c r="K391" s="10">
        <f t="shared" si="16"/>
        <v>100.01178133836098</v>
      </c>
      <c r="L391" s="96"/>
      <c r="M391" s="18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row>
    <row r="392" spans="1:255" s="4" customFormat="1" ht="42.6" customHeight="1" outlineLevel="1" x14ac:dyDescent="0.4">
      <c r="A392" s="93" t="s">
        <v>161</v>
      </c>
      <c r="B392" s="94" t="s">
        <v>206</v>
      </c>
      <c r="C392" s="94" t="s">
        <v>463</v>
      </c>
      <c r="D392" s="130">
        <v>44927</v>
      </c>
      <c r="E392" s="130">
        <v>45657</v>
      </c>
      <c r="F392" s="130">
        <v>44927</v>
      </c>
      <c r="G392" s="130">
        <v>45657</v>
      </c>
      <c r="H392" s="15" t="s">
        <v>5</v>
      </c>
      <c r="I392" s="55">
        <f>SUM(I393:I395)</f>
        <v>72352.209999999992</v>
      </c>
      <c r="J392" s="55">
        <f>SUM(J393:J395)</f>
        <v>72352.25</v>
      </c>
      <c r="K392" s="10">
        <f t="shared" si="16"/>
        <v>100.00005528511156</v>
      </c>
      <c r="L392" s="116"/>
      <c r="M392" s="150" t="s">
        <v>574</v>
      </c>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row>
    <row r="393" spans="1:255" s="4" customFormat="1" ht="42.6" customHeight="1" outlineLevel="1" x14ac:dyDescent="0.4">
      <c r="A393" s="93"/>
      <c r="B393" s="94"/>
      <c r="C393" s="94"/>
      <c r="D393" s="130"/>
      <c r="E393" s="130"/>
      <c r="F393" s="130"/>
      <c r="G393" s="130"/>
      <c r="H393" s="15" t="s">
        <v>6</v>
      </c>
      <c r="I393" s="55">
        <v>70912.399999999994</v>
      </c>
      <c r="J393" s="55">
        <v>70912.399999999994</v>
      </c>
      <c r="K393" s="10">
        <f t="shared" si="16"/>
        <v>100</v>
      </c>
      <c r="L393" s="116"/>
      <c r="M393" s="151"/>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row>
    <row r="394" spans="1:255" s="4" customFormat="1" ht="42.6" customHeight="1" outlineLevel="1" x14ac:dyDescent="0.4">
      <c r="A394" s="93"/>
      <c r="B394" s="94"/>
      <c r="C394" s="94"/>
      <c r="D394" s="130"/>
      <c r="E394" s="130"/>
      <c r="F394" s="130"/>
      <c r="G394" s="130"/>
      <c r="H394" s="15" t="s">
        <v>7</v>
      </c>
      <c r="I394" s="55">
        <v>716.3</v>
      </c>
      <c r="J394" s="55">
        <v>716.28</v>
      </c>
      <c r="K394" s="10">
        <f t="shared" si="16"/>
        <v>99.997207873795901</v>
      </c>
      <c r="L394" s="116"/>
      <c r="M394" s="151"/>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row>
    <row r="395" spans="1:255" s="4" customFormat="1" ht="42.6" customHeight="1" outlineLevel="1" x14ac:dyDescent="0.4">
      <c r="A395" s="93"/>
      <c r="B395" s="94"/>
      <c r="C395" s="94"/>
      <c r="D395" s="130"/>
      <c r="E395" s="130"/>
      <c r="F395" s="130"/>
      <c r="G395" s="130"/>
      <c r="H395" s="15" t="s">
        <v>8</v>
      </c>
      <c r="I395" s="55">
        <v>723.51</v>
      </c>
      <c r="J395" s="55">
        <v>723.57</v>
      </c>
      <c r="K395" s="10">
        <f t="shared" si="16"/>
        <v>100.00829290541941</v>
      </c>
      <c r="L395" s="116"/>
      <c r="M395" s="151"/>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row>
    <row r="396" spans="1:255" s="4" customFormat="1" ht="42.6" customHeight="1" outlineLevel="1" x14ac:dyDescent="0.4">
      <c r="A396" s="93"/>
      <c r="B396" s="168" t="s">
        <v>101</v>
      </c>
      <c r="C396" s="94"/>
      <c r="D396" s="130">
        <v>44927</v>
      </c>
      <c r="E396" s="130">
        <v>45291</v>
      </c>
      <c r="F396" s="130">
        <v>44927</v>
      </c>
      <c r="G396" s="130">
        <v>45291</v>
      </c>
      <c r="H396" s="15" t="s">
        <v>5</v>
      </c>
      <c r="I396" s="55">
        <f>SUM(I397:I399)</f>
        <v>72352.209999999992</v>
      </c>
      <c r="J396" s="55">
        <f>SUM(J397:J399)</f>
        <v>72352.25</v>
      </c>
      <c r="K396" s="10">
        <f t="shared" si="16"/>
        <v>100.00005528511156</v>
      </c>
      <c r="L396" s="96" t="s">
        <v>593</v>
      </c>
      <c r="M396" s="151"/>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row>
    <row r="397" spans="1:255" s="4" customFormat="1" ht="42.6" customHeight="1" outlineLevel="1" x14ac:dyDescent="0.4">
      <c r="A397" s="93"/>
      <c r="B397" s="168"/>
      <c r="C397" s="94"/>
      <c r="D397" s="130"/>
      <c r="E397" s="130"/>
      <c r="F397" s="130"/>
      <c r="G397" s="130"/>
      <c r="H397" s="15" t="s">
        <v>6</v>
      </c>
      <c r="I397" s="55">
        <v>70912.399999999994</v>
      </c>
      <c r="J397" s="55">
        <v>70912.399999999994</v>
      </c>
      <c r="K397" s="10">
        <f t="shared" si="16"/>
        <v>100</v>
      </c>
      <c r="L397" s="96"/>
      <c r="M397" s="151"/>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row>
    <row r="398" spans="1:255" s="4" customFormat="1" ht="42.6" customHeight="1" outlineLevel="1" x14ac:dyDescent="0.4">
      <c r="A398" s="93"/>
      <c r="B398" s="168"/>
      <c r="C398" s="94"/>
      <c r="D398" s="130"/>
      <c r="E398" s="130"/>
      <c r="F398" s="130"/>
      <c r="G398" s="130"/>
      <c r="H398" s="15" t="s">
        <v>7</v>
      </c>
      <c r="I398" s="55">
        <v>716.3</v>
      </c>
      <c r="J398" s="55">
        <v>716.28</v>
      </c>
      <c r="K398" s="10">
        <f t="shared" si="16"/>
        <v>99.997207873795901</v>
      </c>
      <c r="L398" s="96"/>
      <c r="M398" s="151"/>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row>
    <row r="399" spans="1:255" s="4" customFormat="1" ht="42.6" customHeight="1" outlineLevel="1" x14ac:dyDescent="0.4">
      <c r="A399" s="93"/>
      <c r="B399" s="168"/>
      <c r="C399" s="94"/>
      <c r="D399" s="130"/>
      <c r="E399" s="130"/>
      <c r="F399" s="130"/>
      <c r="G399" s="130"/>
      <c r="H399" s="15" t="s">
        <v>8</v>
      </c>
      <c r="I399" s="55">
        <v>723.51</v>
      </c>
      <c r="J399" s="55">
        <v>723.57</v>
      </c>
      <c r="K399" s="10">
        <f t="shared" ref="K399:K464" si="17">J399/I399*100</f>
        <v>100.00829290541941</v>
      </c>
      <c r="L399" s="96"/>
      <c r="M399" s="18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row>
    <row r="400" spans="1:255" s="4" customFormat="1" ht="42.6" customHeight="1" outlineLevel="1" x14ac:dyDescent="0.4">
      <c r="A400" s="93" t="s">
        <v>162</v>
      </c>
      <c r="B400" s="117" t="s">
        <v>207</v>
      </c>
      <c r="C400" s="94" t="s">
        <v>464</v>
      </c>
      <c r="D400" s="125">
        <v>44927</v>
      </c>
      <c r="E400" s="125">
        <v>45657</v>
      </c>
      <c r="F400" s="125">
        <v>44927</v>
      </c>
      <c r="G400" s="125">
        <v>45657</v>
      </c>
      <c r="H400" s="38" t="s">
        <v>5</v>
      </c>
      <c r="I400" s="58">
        <f>SUM(I401:I403)</f>
        <v>7045.46</v>
      </c>
      <c r="J400" s="58">
        <f>SUM(J401:J403)</f>
        <v>0</v>
      </c>
      <c r="K400" s="20">
        <f t="shared" si="17"/>
        <v>0</v>
      </c>
      <c r="L400" s="116"/>
      <c r="M400" s="92" t="s">
        <v>577</v>
      </c>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row>
    <row r="401" spans="1:255" s="4" customFormat="1" ht="42.6" customHeight="1" outlineLevel="1" x14ac:dyDescent="0.4">
      <c r="A401" s="93"/>
      <c r="B401" s="117"/>
      <c r="C401" s="94"/>
      <c r="D401" s="130"/>
      <c r="E401" s="130"/>
      <c r="F401" s="130"/>
      <c r="G401" s="130"/>
      <c r="H401" s="15" t="s">
        <v>6</v>
      </c>
      <c r="I401" s="55">
        <v>0</v>
      </c>
      <c r="J401" s="55">
        <v>0</v>
      </c>
      <c r="K401" s="10">
        <v>0</v>
      </c>
      <c r="L401" s="116"/>
      <c r="M401" s="9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row>
    <row r="402" spans="1:255" s="4" customFormat="1" ht="42.6" customHeight="1" outlineLevel="1" x14ac:dyDescent="0.4">
      <c r="A402" s="93"/>
      <c r="B402" s="117"/>
      <c r="C402" s="94"/>
      <c r="D402" s="130"/>
      <c r="E402" s="130"/>
      <c r="F402" s="130"/>
      <c r="G402" s="130"/>
      <c r="H402" s="15" t="s">
        <v>7</v>
      </c>
      <c r="I402" s="55">
        <v>6975</v>
      </c>
      <c r="J402" s="55">
        <v>0</v>
      </c>
      <c r="K402" s="10">
        <f t="shared" si="17"/>
        <v>0</v>
      </c>
      <c r="L402" s="116"/>
      <c r="M402" s="9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row>
    <row r="403" spans="1:255" s="4" customFormat="1" ht="42.6" customHeight="1" outlineLevel="1" x14ac:dyDescent="0.4">
      <c r="A403" s="93"/>
      <c r="B403" s="91"/>
      <c r="C403" s="94"/>
      <c r="D403" s="130"/>
      <c r="E403" s="130"/>
      <c r="F403" s="130"/>
      <c r="G403" s="130"/>
      <c r="H403" s="15" t="s">
        <v>8</v>
      </c>
      <c r="I403" s="55">
        <v>70.459999999999994</v>
      </c>
      <c r="J403" s="55">
        <v>0</v>
      </c>
      <c r="K403" s="10">
        <f t="shared" si="17"/>
        <v>0</v>
      </c>
      <c r="L403" s="116"/>
      <c r="M403" s="9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row>
    <row r="404" spans="1:255" s="4" customFormat="1" ht="42.6" customHeight="1" outlineLevel="1" x14ac:dyDescent="0.4">
      <c r="A404" s="93"/>
      <c r="B404" s="168" t="s">
        <v>49</v>
      </c>
      <c r="C404" s="95"/>
      <c r="D404" s="130">
        <v>44927</v>
      </c>
      <c r="E404" s="130">
        <v>45291</v>
      </c>
      <c r="F404" s="130">
        <v>44927</v>
      </c>
      <c r="G404" s="130">
        <v>45291</v>
      </c>
      <c r="H404" s="15" t="s">
        <v>5</v>
      </c>
      <c r="I404" s="55">
        <f>SUM(I405:I407)</f>
        <v>7045.46</v>
      </c>
      <c r="J404" s="55">
        <f>SUM(J405:J407)</f>
        <v>0</v>
      </c>
      <c r="K404" s="10">
        <f t="shared" si="17"/>
        <v>0</v>
      </c>
      <c r="L404" s="96" t="s">
        <v>594</v>
      </c>
      <c r="M404" s="9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row>
    <row r="405" spans="1:255" s="4" customFormat="1" ht="42.6" customHeight="1" outlineLevel="1" x14ac:dyDescent="0.4">
      <c r="A405" s="93"/>
      <c r="B405" s="168"/>
      <c r="C405" s="95"/>
      <c r="D405" s="130"/>
      <c r="E405" s="130"/>
      <c r="F405" s="130"/>
      <c r="G405" s="130"/>
      <c r="H405" s="15" t="s">
        <v>6</v>
      </c>
      <c r="I405" s="55">
        <v>0</v>
      </c>
      <c r="J405" s="55">
        <v>0</v>
      </c>
      <c r="K405" s="10">
        <v>0</v>
      </c>
      <c r="L405" s="96"/>
      <c r="M405" s="9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row>
    <row r="406" spans="1:255" s="4" customFormat="1" ht="42.6" customHeight="1" outlineLevel="1" x14ac:dyDescent="0.4">
      <c r="A406" s="93"/>
      <c r="B406" s="168"/>
      <c r="C406" s="95"/>
      <c r="D406" s="130"/>
      <c r="E406" s="130"/>
      <c r="F406" s="130"/>
      <c r="G406" s="130"/>
      <c r="H406" s="15" t="s">
        <v>7</v>
      </c>
      <c r="I406" s="55">
        <v>6975</v>
      </c>
      <c r="J406" s="55">
        <v>0</v>
      </c>
      <c r="K406" s="10">
        <f t="shared" si="17"/>
        <v>0</v>
      </c>
      <c r="L406" s="96"/>
      <c r="M406" s="9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row>
    <row r="407" spans="1:255" s="4" customFormat="1" ht="42.6" customHeight="1" outlineLevel="1" x14ac:dyDescent="0.4">
      <c r="A407" s="93"/>
      <c r="B407" s="168"/>
      <c r="C407" s="95"/>
      <c r="D407" s="130"/>
      <c r="E407" s="130"/>
      <c r="F407" s="130"/>
      <c r="G407" s="130"/>
      <c r="H407" s="15" t="s">
        <v>8</v>
      </c>
      <c r="I407" s="55">
        <v>70.459999999999994</v>
      </c>
      <c r="J407" s="55">
        <v>0</v>
      </c>
      <c r="K407" s="10">
        <f t="shared" si="17"/>
        <v>0</v>
      </c>
      <c r="L407" s="96"/>
      <c r="M407" s="9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row>
    <row r="408" spans="1:255" s="4" customFormat="1" ht="42.6" customHeight="1" outlineLevel="1" x14ac:dyDescent="0.4">
      <c r="A408" s="93" t="s">
        <v>163</v>
      </c>
      <c r="B408" s="90" t="s">
        <v>465</v>
      </c>
      <c r="C408" s="90" t="s">
        <v>466</v>
      </c>
      <c r="D408" s="130">
        <v>44927</v>
      </c>
      <c r="E408" s="130">
        <v>45657</v>
      </c>
      <c r="F408" s="130">
        <v>44927</v>
      </c>
      <c r="G408" s="130">
        <v>45657</v>
      </c>
      <c r="H408" s="15" t="s">
        <v>5</v>
      </c>
      <c r="I408" s="55">
        <f>SUM(I409:I411)</f>
        <v>5430.51</v>
      </c>
      <c r="J408" s="55">
        <f>SUM(J409:J411)</f>
        <v>0</v>
      </c>
      <c r="K408" s="10">
        <f t="shared" si="17"/>
        <v>0</v>
      </c>
      <c r="L408" s="116"/>
      <c r="M408" s="150" t="s">
        <v>577</v>
      </c>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row>
    <row r="409" spans="1:255" s="4" customFormat="1" ht="42.6" customHeight="1" outlineLevel="1" x14ac:dyDescent="0.4">
      <c r="A409" s="93"/>
      <c r="B409" s="117"/>
      <c r="C409" s="158"/>
      <c r="D409" s="130"/>
      <c r="E409" s="130"/>
      <c r="F409" s="130"/>
      <c r="G409" s="130"/>
      <c r="H409" s="15" t="s">
        <v>6</v>
      </c>
      <c r="I409" s="55">
        <v>0</v>
      </c>
      <c r="J409" s="55">
        <v>0</v>
      </c>
      <c r="K409" s="10">
        <v>0</v>
      </c>
      <c r="L409" s="116"/>
      <c r="M409" s="151"/>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row>
    <row r="410" spans="1:255" s="4" customFormat="1" ht="42.6" customHeight="1" outlineLevel="1" x14ac:dyDescent="0.4">
      <c r="A410" s="93"/>
      <c r="B410" s="117"/>
      <c r="C410" s="158"/>
      <c r="D410" s="130"/>
      <c r="E410" s="130"/>
      <c r="F410" s="130"/>
      <c r="G410" s="130"/>
      <c r="H410" s="15" t="s">
        <v>7</v>
      </c>
      <c r="I410" s="55">
        <v>5376.2</v>
      </c>
      <c r="J410" s="55">
        <v>0</v>
      </c>
      <c r="K410" s="10">
        <f t="shared" si="17"/>
        <v>0</v>
      </c>
      <c r="L410" s="116"/>
      <c r="M410" s="151"/>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row>
    <row r="411" spans="1:255" s="4" customFormat="1" ht="42.6" customHeight="1" x14ac:dyDescent="0.4">
      <c r="A411" s="93"/>
      <c r="B411" s="91"/>
      <c r="C411" s="158"/>
      <c r="D411" s="130"/>
      <c r="E411" s="130"/>
      <c r="F411" s="130"/>
      <c r="G411" s="130"/>
      <c r="H411" s="15" t="s">
        <v>8</v>
      </c>
      <c r="I411" s="55">
        <v>54.31</v>
      </c>
      <c r="J411" s="55">
        <v>0</v>
      </c>
      <c r="K411" s="10">
        <f t="shared" si="17"/>
        <v>0</v>
      </c>
      <c r="L411" s="116"/>
      <c r="M411" s="151"/>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row>
    <row r="412" spans="1:255" s="4" customFormat="1" ht="42.6" customHeight="1" x14ac:dyDescent="0.4">
      <c r="A412" s="93"/>
      <c r="B412" s="164" t="s">
        <v>49</v>
      </c>
      <c r="C412" s="158"/>
      <c r="D412" s="130">
        <v>44927</v>
      </c>
      <c r="E412" s="130">
        <v>45291</v>
      </c>
      <c r="F412" s="130">
        <v>44927</v>
      </c>
      <c r="G412" s="130">
        <v>45291</v>
      </c>
      <c r="H412" s="15" t="s">
        <v>5</v>
      </c>
      <c r="I412" s="55">
        <f>SUM(I413:I415)</f>
        <v>5430.51</v>
      </c>
      <c r="J412" s="55">
        <f>SUM(J413:J415)</f>
        <v>0</v>
      </c>
      <c r="K412" s="10">
        <f t="shared" si="17"/>
        <v>0</v>
      </c>
      <c r="L412" s="96" t="s">
        <v>595</v>
      </c>
      <c r="M412" s="151"/>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row>
    <row r="413" spans="1:255" s="4" customFormat="1" ht="42.6" customHeight="1" x14ac:dyDescent="0.4">
      <c r="A413" s="93"/>
      <c r="B413" s="165"/>
      <c r="C413" s="158"/>
      <c r="D413" s="130"/>
      <c r="E413" s="130"/>
      <c r="F413" s="130"/>
      <c r="G413" s="130"/>
      <c r="H413" s="15" t="s">
        <v>6</v>
      </c>
      <c r="I413" s="55">
        <v>0</v>
      </c>
      <c r="J413" s="55">
        <v>0</v>
      </c>
      <c r="K413" s="10">
        <v>0</v>
      </c>
      <c r="L413" s="96"/>
      <c r="M413" s="151"/>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row>
    <row r="414" spans="1:255" s="4" customFormat="1" ht="42.6" customHeight="1" x14ac:dyDescent="0.4">
      <c r="A414" s="93"/>
      <c r="B414" s="165"/>
      <c r="C414" s="158"/>
      <c r="D414" s="130"/>
      <c r="E414" s="130"/>
      <c r="F414" s="130"/>
      <c r="G414" s="130"/>
      <c r="H414" s="15" t="s">
        <v>7</v>
      </c>
      <c r="I414" s="55">
        <v>5376.2</v>
      </c>
      <c r="J414" s="55">
        <v>0</v>
      </c>
      <c r="K414" s="10">
        <f t="shared" si="17"/>
        <v>0</v>
      </c>
      <c r="L414" s="96"/>
      <c r="M414" s="151"/>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row>
    <row r="415" spans="1:255" s="4" customFormat="1" ht="42.6" customHeight="1" x14ac:dyDescent="0.4">
      <c r="A415" s="93"/>
      <c r="B415" s="166"/>
      <c r="C415" s="158"/>
      <c r="D415" s="130"/>
      <c r="E415" s="130"/>
      <c r="F415" s="130"/>
      <c r="G415" s="130"/>
      <c r="H415" s="15" t="s">
        <v>8</v>
      </c>
      <c r="I415" s="55">
        <v>54.31</v>
      </c>
      <c r="J415" s="55">
        <v>0</v>
      </c>
      <c r="K415" s="10">
        <f t="shared" si="17"/>
        <v>0</v>
      </c>
      <c r="L415" s="96"/>
      <c r="M415" s="18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row>
    <row r="416" spans="1:255" s="4" customFormat="1" ht="42.6" customHeight="1" x14ac:dyDescent="0.4">
      <c r="A416" s="99" t="s">
        <v>164</v>
      </c>
      <c r="B416" s="90" t="s">
        <v>208</v>
      </c>
      <c r="C416" s="90" t="s">
        <v>467</v>
      </c>
      <c r="D416" s="123">
        <v>44927</v>
      </c>
      <c r="E416" s="123">
        <v>45657</v>
      </c>
      <c r="F416" s="123">
        <v>44927</v>
      </c>
      <c r="G416" s="123">
        <v>45657</v>
      </c>
      <c r="H416" s="15" t="s">
        <v>5</v>
      </c>
      <c r="I416" s="55">
        <f>SUM(I417:I419)</f>
        <v>6980</v>
      </c>
      <c r="J416" s="55">
        <f>SUM(J417:J419)</f>
        <v>0</v>
      </c>
      <c r="K416" s="10">
        <f t="shared" si="17"/>
        <v>0</v>
      </c>
      <c r="L416" s="95"/>
      <c r="M416" s="150" t="s">
        <v>577</v>
      </c>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row>
    <row r="417" spans="1:255" s="4" customFormat="1" ht="42.6" customHeight="1" x14ac:dyDescent="0.4">
      <c r="A417" s="100"/>
      <c r="B417" s="117"/>
      <c r="C417" s="117"/>
      <c r="D417" s="124"/>
      <c r="E417" s="124"/>
      <c r="F417" s="124"/>
      <c r="G417" s="124"/>
      <c r="H417" s="15" t="s">
        <v>6</v>
      </c>
      <c r="I417" s="55">
        <v>0</v>
      </c>
      <c r="J417" s="55">
        <v>0</v>
      </c>
      <c r="K417" s="10">
        <v>0</v>
      </c>
      <c r="L417" s="95"/>
      <c r="M417" s="151"/>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row>
    <row r="418" spans="1:255" s="4" customFormat="1" ht="42.6" customHeight="1" x14ac:dyDescent="0.4">
      <c r="A418" s="100"/>
      <c r="B418" s="117"/>
      <c r="C418" s="117"/>
      <c r="D418" s="124"/>
      <c r="E418" s="124"/>
      <c r="F418" s="124"/>
      <c r="G418" s="124"/>
      <c r="H418" s="15" t="s">
        <v>7</v>
      </c>
      <c r="I418" s="55">
        <v>6910.2</v>
      </c>
      <c r="J418" s="55">
        <v>0</v>
      </c>
      <c r="K418" s="10">
        <f t="shared" si="17"/>
        <v>0</v>
      </c>
      <c r="L418" s="95"/>
      <c r="M418" s="151"/>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row>
    <row r="419" spans="1:255" s="4" customFormat="1" ht="42.6" customHeight="1" x14ac:dyDescent="0.4">
      <c r="A419" s="100"/>
      <c r="B419" s="91"/>
      <c r="C419" s="117"/>
      <c r="D419" s="125"/>
      <c r="E419" s="125"/>
      <c r="F419" s="125"/>
      <c r="G419" s="125"/>
      <c r="H419" s="15" t="s">
        <v>8</v>
      </c>
      <c r="I419" s="55">
        <v>69.8</v>
      </c>
      <c r="J419" s="55">
        <v>0</v>
      </c>
      <c r="K419" s="10">
        <f t="shared" si="17"/>
        <v>0</v>
      </c>
      <c r="L419" s="95"/>
      <c r="M419" s="151"/>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row>
    <row r="420" spans="1:255" s="4" customFormat="1" ht="42.6" customHeight="1" x14ac:dyDescent="0.4">
      <c r="A420" s="100"/>
      <c r="B420" s="164" t="s">
        <v>49</v>
      </c>
      <c r="C420" s="117"/>
      <c r="D420" s="123">
        <v>44927</v>
      </c>
      <c r="E420" s="123">
        <v>45291</v>
      </c>
      <c r="F420" s="123">
        <v>44927</v>
      </c>
      <c r="G420" s="123">
        <v>45291</v>
      </c>
      <c r="H420" s="15" t="s">
        <v>5</v>
      </c>
      <c r="I420" s="55">
        <f>SUM(I421:I423)</f>
        <v>6980</v>
      </c>
      <c r="J420" s="55">
        <f>SUM(J421:J423)</f>
        <v>0</v>
      </c>
      <c r="K420" s="10">
        <f t="shared" si="17"/>
        <v>0</v>
      </c>
      <c r="L420" s="96" t="s">
        <v>596</v>
      </c>
      <c r="M420" s="151"/>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row>
    <row r="421" spans="1:255" s="4" customFormat="1" ht="42.6" customHeight="1" x14ac:dyDescent="0.4">
      <c r="A421" s="100"/>
      <c r="B421" s="165"/>
      <c r="C421" s="117"/>
      <c r="D421" s="124"/>
      <c r="E421" s="124"/>
      <c r="F421" s="124"/>
      <c r="G421" s="124"/>
      <c r="H421" s="15" t="s">
        <v>6</v>
      </c>
      <c r="I421" s="55">
        <v>0</v>
      </c>
      <c r="J421" s="55">
        <v>0</v>
      </c>
      <c r="K421" s="10">
        <v>0</v>
      </c>
      <c r="L421" s="96"/>
      <c r="M421" s="151"/>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row>
    <row r="422" spans="1:255" s="4" customFormat="1" ht="42.6" customHeight="1" x14ac:dyDescent="0.4">
      <c r="A422" s="100"/>
      <c r="B422" s="165"/>
      <c r="C422" s="117"/>
      <c r="D422" s="124"/>
      <c r="E422" s="124"/>
      <c r="F422" s="124"/>
      <c r="G422" s="124"/>
      <c r="H422" s="15" t="s">
        <v>7</v>
      </c>
      <c r="I422" s="55">
        <v>6910.2</v>
      </c>
      <c r="J422" s="55">
        <v>0</v>
      </c>
      <c r="K422" s="10">
        <f t="shared" si="17"/>
        <v>0</v>
      </c>
      <c r="L422" s="96"/>
      <c r="M422" s="151"/>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row>
    <row r="423" spans="1:255" s="4" customFormat="1" ht="42.6" customHeight="1" x14ac:dyDescent="0.4">
      <c r="A423" s="101"/>
      <c r="B423" s="166"/>
      <c r="C423" s="91"/>
      <c r="D423" s="125"/>
      <c r="E423" s="125"/>
      <c r="F423" s="125"/>
      <c r="G423" s="125"/>
      <c r="H423" s="15" t="s">
        <v>8</v>
      </c>
      <c r="I423" s="55">
        <v>69.8</v>
      </c>
      <c r="J423" s="55">
        <v>0</v>
      </c>
      <c r="K423" s="10">
        <f t="shared" ref="K423:K434" si="18">J423/I423*100</f>
        <v>0</v>
      </c>
      <c r="L423" s="96"/>
      <c r="M423" s="18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row>
    <row r="424" spans="1:255" s="4" customFormat="1" ht="42.6" customHeight="1" x14ac:dyDescent="0.4">
      <c r="A424" s="99" t="s">
        <v>189</v>
      </c>
      <c r="B424" s="90" t="s">
        <v>223</v>
      </c>
      <c r="C424" s="90" t="s">
        <v>468</v>
      </c>
      <c r="D424" s="123">
        <v>44927</v>
      </c>
      <c r="E424" s="123">
        <v>45657</v>
      </c>
      <c r="F424" s="123">
        <v>44927</v>
      </c>
      <c r="G424" s="123">
        <v>45657</v>
      </c>
      <c r="H424" s="15" t="s">
        <v>5</v>
      </c>
      <c r="I424" s="55">
        <f>SUM(I425:I427)</f>
        <v>4370</v>
      </c>
      <c r="J424" s="55">
        <f>SUM(J425:J427)</f>
        <v>0</v>
      </c>
      <c r="K424" s="10">
        <f t="shared" si="18"/>
        <v>0</v>
      </c>
      <c r="L424" s="160"/>
      <c r="M424" s="150" t="s">
        <v>577</v>
      </c>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row>
    <row r="425" spans="1:255" s="4" customFormat="1" ht="42.6" customHeight="1" x14ac:dyDescent="0.4">
      <c r="A425" s="100"/>
      <c r="B425" s="117"/>
      <c r="C425" s="117"/>
      <c r="D425" s="124"/>
      <c r="E425" s="124"/>
      <c r="F425" s="124"/>
      <c r="G425" s="124"/>
      <c r="H425" s="15" t="s">
        <v>6</v>
      </c>
      <c r="I425" s="55">
        <v>0</v>
      </c>
      <c r="J425" s="55">
        <v>0</v>
      </c>
      <c r="K425" s="10">
        <v>0</v>
      </c>
      <c r="L425" s="161"/>
      <c r="M425" s="151"/>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row>
    <row r="426" spans="1:255" s="4" customFormat="1" ht="42.6" customHeight="1" x14ac:dyDescent="0.4">
      <c r="A426" s="100"/>
      <c r="B426" s="117"/>
      <c r="C426" s="117"/>
      <c r="D426" s="124"/>
      <c r="E426" s="124"/>
      <c r="F426" s="124"/>
      <c r="G426" s="124"/>
      <c r="H426" s="15" t="s">
        <v>7</v>
      </c>
      <c r="I426" s="55">
        <v>4326.3</v>
      </c>
      <c r="J426" s="55">
        <v>0</v>
      </c>
      <c r="K426" s="10">
        <f t="shared" si="18"/>
        <v>0</v>
      </c>
      <c r="L426" s="161"/>
      <c r="M426" s="151"/>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row>
    <row r="427" spans="1:255" s="4" customFormat="1" ht="42.6" customHeight="1" x14ac:dyDescent="0.4">
      <c r="A427" s="100"/>
      <c r="B427" s="91"/>
      <c r="C427" s="117"/>
      <c r="D427" s="125"/>
      <c r="E427" s="125"/>
      <c r="F427" s="125"/>
      <c r="G427" s="125"/>
      <c r="H427" s="15" t="s">
        <v>8</v>
      </c>
      <c r="I427" s="55">
        <v>43.7</v>
      </c>
      <c r="J427" s="55">
        <v>0</v>
      </c>
      <c r="K427" s="10">
        <f t="shared" si="18"/>
        <v>0</v>
      </c>
      <c r="L427" s="161"/>
      <c r="M427" s="151"/>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row>
    <row r="428" spans="1:255" s="4" customFormat="1" ht="42.6" customHeight="1" x14ac:dyDescent="0.4">
      <c r="A428" s="100"/>
      <c r="B428" s="164" t="s">
        <v>49</v>
      </c>
      <c r="C428" s="117"/>
      <c r="D428" s="123">
        <v>44927</v>
      </c>
      <c r="E428" s="123">
        <v>45291</v>
      </c>
      <c r="F428" s="123">
        <v>44927</v>
      </c>
      <c r="G428" s="123">
        <v>45291</v>
      </c>
      <c r="H428" s="15" t="s">
        <v>5</v>
      </c>
      <c r="I428" s="55">
        <f>SUM(I429:I431)</f>
        <v>4370</v>
      </c>
      <c r="J428" s="55">
        <f>SUM(J429:J431)</f>
        <v>0</v>
      </c>
      <c r="K428" s="10">
        <f t="shared" si="18"/>
        <v>0</v>
      </c>
      <c r="L428" s="94" t="s">
        <v>597</v>
      </c>
      <c r="M428" s="151"/>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row>
    <row r="429" spans="1:255" s="4" customFormat="1" ht="42.6" customHeight="1" x14ac:dyDescent="0.4">
      <c r="A429" s="100"/>
      <c r="B429" s="165"/>
      <c r="C429" s="117"/>
      <c r="D429" s="124"/>
      <c r="E429" s="124"/>
      <c r="F429" s="124"/>
      <c r="G429" s="124"/>
      <c r="H429" s="15" t="s">
        <v>6</v>
      </c>
      <c r="I429" s="55">
        <v>0</v>
      </c>
      <c r="J429" s="55">
        <v>0</v>
      </c>
      <c r="K429" s="10">
        <v>0</v>
      </c>
      <c r="L429" s="94"/>
      <c r="M429" s="151"/>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row>
    <row r="430" spans="1:255" s="4" customFormat="1" ht="42.6" customHeight="1" x14ac:dyDescent="0.4">
      <c r="A430" s="100"/>
      <c r="B430" s="165"/>
      <c r="C430" s="117"/>
      <c r="D430" s="124"/>
      <c r="E430" s="124"/>
      <c r="F430" s="124"/>
      <c r="G430" s="124"/>
      <c r="H430" s="15" t="s">
        <v>7</v>
      </c>
      <c r="I430" s="55">
        <v>4326.3</v>
      </c>
      <c r="J430" s="55">
        <v>0</v>
      </c>
      <c r="K430" s="10">
        <f t="shared" si="18"/>
        <v>0</v>
      </c>
      <c r="L430" s="94"/>
      <c r="M430" s="151"/>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row>
    <row r="431" spans="1:255" s="4" customFormat="1" ht="42.6" customHeight="1" x14ac:dyDescent="0.4">
      <c r="A431" s="101"/>
      <c r="B431" s="166"/>
      <c r="C431" s="91"/>
      <c r="D431" s="125"/>
      <c r="E431" s="125"/>
      <c r="F431" s="125"/>
      <c r="G431" s="125"/>
      <c r="H431" s="15" t="s">
        <v>8</v>
      </c>
      <c r="I431" s="55">
        <v>43.7</v>
      </c>
      <c r="J431" s="55">
        <v>0</v>
      </c>
      <c r="K431" s="10">
        <f t="shared" si="18"/>
        <v>0</v>
      </c>
      <c r="L431" s="94"/>
      <c r="M431" s="18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row>
    <row r="432" spans="1:255" s="4" customFormat="1" ht="42.6" customHeight="1" outlineLevel="1" x14ac:dyDescent="0.4">
      <c r="A432" s="99" t="s">
        <v>190</v>
      </c>
      <c r="B432" s="118" t="s">
        <v>469</v>
      </c>
      <c r="C432" s="90" t="s">
        <v>470</v>
      </c>
      <c r="D432" s="123">
        <v>44927</v>
      </c>
      <c r="E432" s="123">
        <v>45657</v>
      </c>
      <c r="F432" s="123">
        <v>44927</v>
      </c>
      <c r="G432" s="123">
        <v>45657</v>
      </c>
      <c r="H432" s="15" t="s">
        <v>5</v>
      </c>
      <c r="I432" s="55">
        <f>SUM(I433:I435)</f>
        <v>167777.57</v>
      </c>
      <c r="J432" s="55">
        <f>SUM(J433:J435)</f>
        <v>167777.5</v>
      </c>
      <c r="K432" s="10">
        <f t="shared" si="18"/>
        <v>99.999958278094027</v>
      </c>
      <c r="L432" s="113" t="s">
        <v>598</v>
      </c>
      <c r="M432" s="203" t="s">
        <v>574</v>
      </c>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row>
    <row r="433" spans="1:13" ht="42.6" customHeight="1" x14ac:dyDescent="0.35">
      <c r="A433" s="100"/>
      <c r="B433" s="119"/>
      <c r="C433" s="117"/>
      <c r="D433" s="124"/>
      <c r="E433" s="124"/>
      <c r="F433" s="124"/>
      <c r="G433" s="124"/>
      <c r="H433" s="15" t="s">
        <v>6</v>
      </c>
      <c r="I433" s="55">
        <v>164438.79999999999</v>
      </c>
      <c r="J433" s="55">
        <v>164438.70000000001</v>
      </c>
      <c r="K433" s="10">
        <f t="shared" si="18"/>
        <v>99.999939187101845</v>
      </c>
      <c r="L433" s="114"/>
      <c r="M433" s="204"/>
    </row>
    <row r="434" spans="1:13" ht="42.6" customHeight="1" x14ac:dyDescent="0.35">
      <c r="A434" s="100"/>
      <c r="B434" s="119"/>
      <c r="C434" s="117"/>
      <c r="D434" s="124"/>
      <c r="E434" s="124"/>
      <c r="F434" s="124"/>
      <c r="G434" s="124"/>
      <c r="H434" s="15" t="s">
        <v>7</v>
      </c>
      <c r="I434" s="55">
        <v>1661.2</v>
      </c>
      <c r="J434" s="55">
        <v>1661</v>
      </c>
      <c r="K434" s="10">
        <f t="shared" si="18"/>
        <v>99.987960510474352</v>
      </c>
      <c r="L434" s="114"/>
      <c r="M434" s="204"/>
    </row>
    <row r="435" spans="1:13" ht="42.6" customHeight="1" x14ac:dyDescent="0.35">
      <c r="A435" s="100"/>
      <c r="B435" s="119"/>
      <c r="C435" s="117"/>
      <c r="D435" s="124"/>
      <c r="E435" s="124"/>
      <c r="F435" s="124"/>
      <c r="G435" s="124"/>
      <c r="H435" s="47" t="s">
        <v>8</v>
      </c>
      <c r="I435" s="56">
        <v>1677.57</v>
      </c>
      <c r="J435" s="56">
        <v>1677.8</v>
      </c>
      <c r="K435" s="10">
        <f t="shared" si="17"/>
        <v>100.0137103071705</v>
      </c>
      <c r="L435" s="115"/>
      <c r="M435" s="205"/>
    </row>
    <row r="436" spans="1:13" ht="42.6" customHeight="1" x14ac:dyDescent="0.35">
      <c r="A436" s="99" t="s">
        <v>191</v>
      </c>
      <c r="B436" s="118" t="s">
        <v>471</v>
      </c>
      <c r="C436" s="90" t="s">
        <v>472</v>
      </c>
      <c r="D436" s="123">
        <v>44927</v>
      </c>
      <c r="E436" s="64">
        <v>45223</v>
      </c>
      <c r="F436" s="123">
        <v>44927</v>
      </c>
      <c r="G436" s="64">
        <v>45223</v>
      </c>
      <c r="H436" s="15" t="s">
        <v>5</v>
      </c>
      <c r="I436" s="55">
        <f>SUM(I437:I439)</f>
        <v>33315.960000000006</v>
      </c>
      <c r="J436" s="55">
        <f>SUM(J437:J439)</f>
        <v>32514.04</v>
      </c>
      <c r="K436" s="10">
        <f t="shared" si="17"/>
        <v>97.592985464023826</v>
      </c>
      <c r="L436" s="113" t="s">
        <v>599</v>
      </c>
      <c r="M436" s="150" t="s">
        <v>574</v>
      </c>
    </row>
    <row r="437" spans="1:13" ht="42.6" customHeight="1" x14ac:dyDescent="0.35">
      <c r="A437" s="100"/>
      <c r="B437" s="119"/>
      <c r="C437" s="117"/>
      <c r="D437" s="124"/>
      <c r="E437" s="65"/>
      <c r="F437" s="124"/>
      <c r="G437" s="65"/>
      <c r="H437" s="15" t="s">
        <v>6</v>
      </c>
      <c r="I437" s="55">
        <v>0</v>
      </c>
      <c r="J437" s="55">
        <v>0</v>
      </c>
      <c r="K437" s="10">
        <v>0</v>
      </c>
      <c r="L437" s="114"/>
      <c r="M437" s="151"/>
    </row>
    <row r="438" spans="1:13" ht="42.6" customHeight="1" x14ac:dyDescent="0.35">
      <c r="A438" s="100"/>
      <c r="B438" s="119"/>
      <c r="C438" s="117"/>
      <c r="D438" s="124"/>
      <c r="E438" s="65"/>
      <c r="F438" s="124"/>
      <c r="G438" s="65"/>
      <c r="H438" s="15" t="s">
        <v>7</v>
      </c>
      <c r="I438" s="55">
        <v>32982.800000000003</v>
      </c>
      <c r="J438" s="55">
        <v>32188.9</v>
      </c>
      <c r="K438" s="10">
        <f t="shared" si="17"/>
        <v>97.592987860339321</v>
      </c>
      <c r="L438" s="114"/>
      <c r="M438" s="151"/>
    </row>
    <row r="439" spans="1:13" ht="58.95" customHeight="1" x14ac:dyDescent="0.35">
      <c r="A439" s="101"/>
      <c r="B439" s="120"/>
      <c r="C439" s="91"/>
      <c r="D439" s="125"/>
      <c r="E439" s="66"/>
      <c r="F439" s="125"/>
      <c r="G439" s="66"/>
      <c r="H439" s="60" t="s">
        <v>8</v>
      </c>
      <c r="I439" s="58">
        <v>333.16</v>
      </c>
      <c r="J439" s="58">
        <v>325.14</v>
      </c>
      <c r="K439" s="10">
        <f t="shared" si="17"/>
        <v>97.592748229079106</v>
      </c>
      <c r="L439" s="115"/>
      <c r="M439" s="182"/>
    </row>
    <row r="440" spans="1:13" ht="42.6" customHeight="1" x14ac:dyDescent="0.35">
      <c r="A440" s="99" t="s">
        <v>213</v>
      </c>
      <c r="B440" s="118" t="s">
        <v>473</v>
      </c>
      <c r="C440" s="90" t="s">
        <v>474</v>
      </c>
      <c r="D440" s="123">
        <v>44927</v>
      </c>
      <c r="E440" s="64">
        <v>45291</v>
      </c>
      <c r="F440" s="123">
        <v>44927</v>
      </c>
      <c r="G440" s="64">
        <v>45291</v>
      </c>
      <c r="H440" s="15" t="s">
        <v>5</v>
      </c>
      <c r="I440" s="55">
        <f>I443</f>
        <v>1114.77</v>
      </c>
      <c r="J440" s="55">
        <f>J443</f>
        <v>1114.77</v>
      </c>
      <c r="K440" s="10">
        <f t="shared" si="17"/>
        <v>100</v>
      </c>
      <c r="L440" s="113" t="s">
        <v>589</v>
      </c>
      <c r="M440" s="150" t="s">
        <v>574</v>
      </c>
    </row>
    <row r="441" spans="1:13" ht="42.6" customHeight="1" x14ac:dyDescent="0.35">
      <c r="A441" s="100"/>
      <c r="B441" s="119"/>
      <c r="C441" s="117"/>
      <c r="D441" s="124"/>
      <c r="E441" s="65"/>
      <c r="F441" s="124"/>
      <c r="G441" s="65"/>
      <c r="H441" s="15" t="s">
        <v>6</v>
      </c>
      <c r="I441" s="55">
        <v>0</v>
      </c>
      <c r="J441" s="55">
        <v>0</v>
      </c>
      <c r="K441" s="10">
        <v>0</v>
      </c>
      <c r="L441" s="114"/>
      <c r="M441" s="151"/>
    </row>
    <row r="442" spans="1:13" ht="42.6" customHeight="1" x14ac:dyDescent="0.35">
      <c r="A442" s="100"/>
      <c r="B442" s="119"/>
      <c r="C442" s="117"/>
      <c r="D442" s="124"/>
      <c r="E442" s="65"/>
      <c r="F442" s="124"/>
      <c r="G442" s="65"/>
      <c r="H442" s="15" t="s">
        <v>7</v>
      </c>
      <c r="I442" s="55">
        <v>0</v>
      </c>
      <c r="J442" s="55">
        <v>0</v>
      </c>
      <c r="K442" s="10">
        <v>0</v>
      </c>
      <c r="L442" s="114"/>
      <c r="M442" s="151"/>
    </row>
    <row r="443" spans="1:13" ht="42.6" customHeight="1" x14ac:dyDescent="0.35">
      <c r="A443" s="101"/>
      <c r="B443" s="120"/>
      <c r="C443" s="91"/>
      <c r="D443" s="125"/>
      <c r="E443" s="66"/>
      <c r="F443" s="125"/>
      <c r="G443" s="66"/>
      <c r="H443" s="60" t="s">
        <v>83</v>
      </c>
      <c r="I443" s="58">
        <v>1114.77</v>
      </c>
      <c r="J443" s="58">
        <v>1114.77</v>
      </c>
      <c r="K443" s="10">
        <f t="shared" si="17"/>
        <v>100</v>
      </c>
      <c r="L443" s="115"/>
      <c r="M443" s="182"/>
    </row>
    <row r="444" spans="1:13" ht="42.6" customHeight="1" x14ac:dyDescent="0.35">
      <c r="A444" s="99" t="s">
        <v>214</v>
      </c>
      <c r="B444" s="118" t="s">
        <v>475</v>
      </c>
      <c r="C444" s="90" t="s">
        <v>476</v>
      </c>
      <c r="D444" s="123">
        <v>44562</v>
      </c>
      <c r="E444" s="64">
        <v>44926</v>
      </c>
      <c r="F444" s="123">
        <v>44562</v>
      </c>
      <c r="G444" s="64">
        <v>44926</v>
      </c>
      <c r="H444" s="15" t="s">
        <v>5</v>
      </c>
      <c r="I444" s="55">
        <f>I447</f>
        <v>658.69</v>
      </c>
      <c r="J444" s="55">
        <f>J447</f>
        <v>658.69</v>
      </c>
      <c r="K444" s="10">
        <f t="shared" si="17"/>
        <v>100</v>
      </c>
      <c r="L444" s="146" t="s">
        <v>590</v>
      </c>
      <c r="M444" s="150" t="s">
        <v>574</v>
      </c>
    </row>
    <row r="445" spans="1:13" ht="42.6" customHeight="1" x14ac:dyDescent="0.35">
      <c r="A445" s="100"/>
      <c r="B445" s="119"/>
      <c r="C445" s="117"/>
      <c r="D445" s="124"/>
      <c r="E445" s="65"/>
      <c r="F445" s="124"/>
      <c r="G445" s="65"/>
      <c r="H445" s="15" t="s">
        <v>6</v>
      </c>
      <c r="I445" s="55">
        <v>0</v>
      </c>
      <c r="J445" s="55">
        <v>0</v>
      </c>
      <c r="K445" s="10">
        <v>0</v>
      </c>
      <c r="L445" s="147"/>
      <c r="M445" s="151"/>
    </row>
    <row r="446" spans="1:13" ht="42.6" customHeight="1" x14ac:dyDescent="0.35">
      <c r="A446" s="100"/>
      <c r="B446" s="119"/>
      <c r="C446" s="117"/>
      <c r="D446" s="124"/>
      <c r="E446" s="65"/>
      <c r="F446" s="124"/>
      <c r="G446" s="65"/>
      <c r="H446" s="15" t="s">
        <v>7</v>
      </c>
      <c r="I446" s="55">
        <v>0</v>
      </c>
      <c r="J446" s="55">
        <v>0</v>
      </c>
      <c r="K446" s="10">
        <v>0</v>
      </c>
      <c r="L446" s="147"/>
      <c r="M446" s="151"/>
    </row>
    <row r="447" spans="1:13" ht="42.6" customHeight="1" x14ac:dyDescent="0.35">
      <c r="A447" s="101"/>
      <c r="B447" s="120"/>
      <c r="C447" s="91"/>
      <c r="D447" s="125"/>
      <c r="E447" s="66"/>
      <c r="F447" s="125"/>
      <c r="G447" s="66"/>
      <c r="H447" s="60" t="s">
        <v>83</v>
      </c>
      <c r="I447" s="58">
        <v>658.69</v>
      </c>
      <c r="J447" s="58">
        <v>658.69</v>
      </c>
      <c r="K447" s="10">
        <f>J447/I447*100</f>
        <v>100</v>
      </c>
      <c r="L447" s="148"/>
      <c r="M447" s="182"/>
    </row>
    <row r="448" spans="1:13" ht="42.6" customHeight="1" x14ac:dyDescent="0.35">
      <c r="A448" s="99" t="s">
        <v>214</v>
      </c>
      <c r="B448" s="118" t="s">
        <v>477</v>
      </c>
      <c r="C448" s="90" t="s">
        <v>476</v>
      </c>
      <c r="D448" s="123">
        <v>44562</v>
      </c>
      <c r="E448" s="64">
        <v>44926</v>
      </c>
      <c r="F448" s="123">
        <v>44562</v>
      </c>
      <c r="G448" s="64">
        <v>44926</v>
      </c>
      <c r="H448" s="15" t="s">
        <v>5</v>
      </c>
      <c r="I448" s="55">
        <f>I451</f>
        <v>839.44</v>
      </c>
      <c r="J448" s="55">
        <f>J451</f>
        <v>839.44</v>
      </c>
      <c r="K448" s="10">
        <f>J448/I448*100</f>
        <v>100</v>
      </c>
      <c r="L448" s="146" t="s">
        <v>591</v>
      </c>
      <c r="M448" s="150" t="s">
        <v>574</v>
      </c>
    </row>
    <row r="449" spans="1:13" ht="42.6" customHeight="1" x14ac:dyDescent="0.35">
      <c r="A449" s="100"/>
      <c r="B449" s="119"/>
      <c r="C449" s="117"/>
      <c r="D449" s="124"/>
      <c r="E449" s="65"/>
      <c r="F449" s="124"/>
      <c r="G449" s="65"/>
      <c r="H449" s="15" t="s">
        <v>6</v>
      </c>
      <c r="I449" s="55">
        <v>0</v>
      </c>
      <c r="J449" s="55">
        <v>0</v>
      </c>
      <c r="K449" s="10">
        <v>0</v>
      </c>
      <c r="L449" s="147"/>
      <c r="M449" s="151"/>
    </row>
    <row r="450" spans="1:13" ht="42.6" customHeight="1" x14ac:dyDescent="0.35">
      <c r="A450" s="100"/>
      <c r="B450" s="119"/>
      <c r="C450" s="117"/>
      <c r="D450" s="124"/>
      <c r="E450" s="65"/>
      <c r="F450" s="124"/>
      <c r="G450" s="65"/>
      <c r="H450" s="15" t="s">
        <v>7</v>
      </c>
      <c r="I450" s="55">
        <v>0</v>
      </c>
      <c r="J450" s="55">
        <v>0</v>
      </c>
      <c r="K450" s="10">
        <v>0</v>
      </c>
      <c r="L450" s="147"/>
      <c r="M450" s="151"/>
    </row>
    <row r="451" spans="1:13" ht="42.6" customHeight="1" x14ac:dyDescent="0.35">
      <c r="A451" s="101"/>
      <c r="B451" s="120"/>
      <c r="C451" s="91"/>
      <c r="D451" s="125"/>
      <c r="E451" s="66"/>
      <c r="F451" s="125"/>
      <c r="G451" s="66"/>
      <c r="H451" s="60" t="s">
        <v>83</v>
      </c>
      <c r="I451" s="58">
        <v>839.44</v>
      </c>
      <c r="J451" s="58">
        <v>839.44</v>
      </c>
      <c r="K451" s="10">
        <f>J451/I451*100</f>
        <v>100</v>
      </c>
      <c r="L451" s="148"/>
      <c r="M451" s="182"/>
    </row>
    <row r="452" spans="1:13" ht="57.75" customHeight="1" x14ac:dyDescent="0.35">
      <c r="A452" s="99" t="s">
        <v>62</v>
      </c>
      <c r="B452" s="169" t="s">
        <v>70</v>
      </c>
      <c r="C452" s="102" t="s">
        <v>600</v>
      </c>
      <c r="D452" s="136"/>
      <c r="E452" s="136"/>
      <c r="F452" s="136"/>
      <c r="G452" s="136"/>
      <c r="H452" s="61" t="s">
        <v>5</v>
      </c>
      <c r="I452" s="55">
        <f t="shared" ref="I452:J452" si="19">I453+I454</f>
        <v>203129.4</v>
      </c>
      <c r="J452" s="55">
        <f t="shared" si="19"/>
        <v>169683.34</v>
      </c>
      <c r="K452" s="10">
        <f>J452/I452*100</f>
        <v>83.534604050423027</v>
      </c>
      <c r="L452" s="193"/>
      <c r="M452" s="196"/>
    </row>
    <row r="453" spans="1:13" ht="87" customHeight="1" x14ac:dyDescent="0.35">
      <c r="A453" s="100"/>
      <c r="B453" s="170"/>
      <c r="C453" s="103"/>
      <c r="D453" s="137"/>
      <c r="E453" s="137"/>
      <c r="F453" s="137"/>
      <c r="G453" s="137"/>
      <c r="H453" s="61" t="s">
        <v>7</v>
      </c>
      <c r="I453" s="55">
        <f>I456</f>
        <v>3279.3999999999996</v>
      </c>
      <c r="J453" s="55">
        <f>J456</f>
        <v>3279.37</v>
      </c>
      <c r="K453" s="10">
        <f>J453/I453*100</f>
        <v>99.999085198511921</v>
      </c>
      <c r="L453" s="194"/>
      <c r="M453" s="197"/>
    </row>
    <row r="454" spans="1:13" ht="45.75" customHeight="1" x14ac:dyDescent="0.35">
      <c r="A454" s="101"/>
      <c r="B454" s="171"/>
      <c r="C454" s="104"/>
      <c r="D454" s="177"/>
      <c r="E454" s="177"/>
      <c r="F454" s="177"/>
      <c r="G454" s="177"/>
      <c r="H454" s="61" t="s">
        <v>83</v>
      </c>
      <c r="I454" s="55">
        <f>I457+I463+I466</f>
        <v>199850</v>
      </c>
      <c r="J454" s="55">
        <f>J457+J463+J466</f>
        <v>166403.97</v>
      </c>
      <c r="K454" s="10">
        <f>K455</f>
        <v>99.99918464967115</v>
      </c>
      <c r="L454" s="195"/>
      <c r="M454" s="198"/>
    </row>
    <row r="455" spans="1:13" ht="148.94999999999999" customHeight="1" x14ac:dyDescent="0.35">
      <c r="A455" s="93" t="s">
        <v>153</v>
      </c>
      <c r="B455" s="172" t="s">
        <v>11</v>
      </c>
      <c r="C455" s="105" t="s">
        <v>600</v>
      </c>
      <c r="D455" s="130">
        <v>44927</v>
      </c>
      <c r="E455" s="130">
        <v>45291</v>
      </c>
      <c r="F455" s="130">
        <v>44927</v>
      </c>
      <c r="G455" s="130">
        <v>45291</v>
      </c>
      <c r="H455" s="15" t="s">
        <v>5</v>
      </c>
      <c r="I455" s="55">
        <f t="shared" ref="I455:J455" si="20">I456+I457</f>
        <v>3679.3999999999996</v>
      </c>
      <c r="J455" s="55">
        <f t="shared" si="20"/>
        <v>3679.37</v>
      </c>
      <c r="K455" s="10">
        <f>J455/I455*100</f>
        <v>99.99918464967115</v>
      </c>
      <c r="L455" s="199"/>
      <c r="M455" s="202"/>
    </row>
    <row r="456" spans="1:13" ht="23.1" customHeight="1" x14ac:dyDescent="0.35">
      <c r="A456" s="93"/>
      <c r="B456" s="173"/>
      <c r="C456" s="105"/>
      <c r="D456" s="130"/>
      <c r="E456" s="130"/>
      <c r="F456" s="130"/>
      <c r="G456" s="130"/>
      <c r="H456" s="15" t="s">
        <v>7</v>
      </c>
      <c r="I456" s="55">
        <f>I458+I461+I462</f>
        <v>3279.3999999999996</v>
      </c>
      <c r="J456" s="55">
        <f>J458+J461+J462</f>
        <v>3279.37</v>
      </c>
      <c r="K456" s="10">
        <f t="shared" si="17"/>
        <v>99.999085198511921</v>
      </c>
      <c r="L456" s="200"/>
      <c r="M456" s="202"/>
    </row>
    <row r="457" spans="1:13" ht="45.6" x14ac:dyDescent="0.35">
      <c r="A457" s="93"/>
      <c r="B457" s="174"/>
      <c r="C457" s="105"/>
      <c r="D457" s="130"/>
      <c r="E457" s="130"/>
      <c r="F457" s="130"/>
      <c r="G457" s="130"/>
      <c r="H457" s="15" t="s">
        <v>84</v>
      </c>
      <c r="I457" s="55">
        <f t="shared" ref="I457:J457" si="21">I460</f>
        <v>400</v>
      </c>
      <c r="J457" s="55">
        <f t="shared" si="21"/>
        <v>400</v>
      </c>
      <c r="K457" s="10">
        <f t="shared" si="17"/>
        <v>100</v>
      </c>
      <c r="L457" s="201"/>
      <c r="M457" s="202"/>
    </row>
    <row r="458" spans="1:13" ht="409.6" x14ac:dyDescent="0.35">
      <c r="A458" s="54" t="s">
        <v>51</v>
      </c>
      <c r="B458" s="78" t="s">
        <v>77</v>
      </c>
      <c r="C458" s="15" t="s">
        <v>580</v>
      </c>
      <c r="D458" s="62">
        <v>44927</v>
      </c>
      <c r="E458" s="62">
        <v>45291</v>
      </c>
      <c r="F458" s="62">
        <v>44927</v>
      </c>
      <c r="G458" s="62">
        <v>45291</v>
      </c>
      <c r="H458" s="15" t="s">
        <v>7</v>
      </c>
      <c r="I458" s="12">
        <v>1988.6</v>
      </c>
      <c r="J458" s="12">
        <v>1988.6</v>
      </c>
      <c r="K458" s="10">
        <f t="shared" si="17"/>
        <v>100</v>
      </c>
      <c r="L458" s="8" t="s">
        <v>608</v>
      </c>
      <c r="M458" s="52" t="s">
        <v>574</v>
      </c>
    </row>
    <row r="459" spans="1:13" ht="205.2" x14ac:dyDescent="0.35">
      <c r="A459" s="54" t="s">
        <v>52</v>
      </c>
      <c r="B459" s="16" t="s">
        <v>50</v>
      </c>
      <c r="C459" s="63" t="s">
        <v>601</v>
      </c>
      <c r="D459" s="62">
        <v>45139</v>
      </c>
      <c r="E459" s="62">
        <v>45260</v>
      </c>
      <c r="F459" s="62">
        <v>45139</v>
      </c>
      <c r="G459" s="62">
        <v>45260</v>
      </c>
      <c r="H459" s="15" t="s">
        <v>9</v>
      </c>
      <c r="I459" s="12" t="s">
        <v>10</v>
      </c>
      <c r="J459" s="12" t="s">
        <v>10</v>
      </c>
      <c r="K459" s="12" t="s">
        <v>10</v>
      </c>
      <c r="L459" s="8" t="s">
        <v>581</v>
      </c>
      <c r="M459" s="52" t="s">
        <v>574</v>
      </c>
    </row>
    <row r="460" spans="1:13" ht="68.400000000000006" x14ac:dyDescent="0.35">
      <c r="A460" s="54" t="s">
        <v>53</v>
      </c>
      <c r="B460" s="16" t="s">
        <v>54</v>
      </c>
      <c r="C460" s="15" t="s">
        <v>215</v>
      </c>
      <c r="D460" s="62">
        <v>44927</v>
      </c>
      <c r="E460" s="62">
        <v>45291</v>
      </c>
      <c r="F460" s="62">
        <v>44927</v>
      </c>
      <c r="G460" s="62">
        <v>45291</v>
      </c>
      <c r="H460" s="15" t="s">
        <v>74</v>
      </c>
      <c r="I460" s="12">
        <v>400</v>
      </c>
      <c r="J460" s="12">
        <v>400</v>
      </c>
      <c r="K460" s="10">
        <f t="shared" si="17"/>
        <v>100</v>
      </c>
      <c r="L460" s="8" t="s">
        <v>582</v>
      </c>
      <c r="M460" s="52" t="s">
        <v>574</v>
      </c>
    </row>
    <row r="461" spans="1:13" ht="182.4" x14ac:dyDescent="0.35">
      <c r="A461" s="51" t="s">
        <v>478</v>
      </c>
      <c r="B461" s="16" t="s">
        <v>479</v>
      </c>
      <c r="C461" s="63" t="s">
        <v>602</v>
      </c>
      <c r="D461" s="62">
        <v>44927</v>
      </c>
      <c r="E461" s="62">
        <v>45291</v>
      </c>
      <c r="F461" s="62">
        <v>44927</v>
      </c>
      <c r="G461" s="62">
        <v>45291</v>
      </c>
      <c r="H461" s="15" t="s">
        <v>7</v>
      </c>
      <c r="I461" s="12">
        <v>159.19999999999999</v>
      </c>
      <c r="J461" s="12">
        <v>159.19</v>
      </c>
      <c r="K461" s="10">
        <f t="shared" si="17"/>
        <v>99.993718592964825</v>
      </c>
      <c r="L461" s="79"/>
      <c r="M461" s="52" t="s">
        <v>574</v>
      </c>
    </row>
    <row r="462" spans="1:13" ht="182.4" x14ac:dyDescent="0.35">
      <c r="A462" s="51" t="s">
        <v>480</v>
      </c>
      <c r="B462" s="16" t="s">
        <v>481</v>
      </c>
      <c r="C462" s="63" t="s">
        <v>603</v>
      </c>
      <c r="D462" s="62">
        <v>44927</v>
      </c>
      <c r="E462" s="62">
        <v>45291</v>
      </c>
      <c r="F462" s="62">
        <v>44927</v>
      </c>
      <c r="G462" s="62">
        <v>45291</v>
      </c>
      <c r="H462" s="15" t="s">
        <v>7</v>
      </c>
      <c r="I462" s="12">
        <v>1131.5999999999999</v>
      </c>
      <c r="J462" s="12">
        <v>1131.58</v>
      </c>
      <c r="K462" s="10">
        <f>J462/I462*100</f>
        <v>99.998232591021562</v>
      </c>
      <c r="L462" s="88"/>
      <c r="M462" s="52" t="s">
        <v>574</v>
      </c>
    </row>
    <row r="463" spans="1:13" ht="205.2" x14ac:dyDescent="0.35">
      <c r="A463" s="54" t="s">
        <v>154</v>
      </c>
      <c r="B463" s="15" t="s">
        <v>55</v>
      </c>
      <c r="C463" s="63" t="s">
        <v>604</v>
      </c>
      <c r="D463" s="62">
        <v>44927</v>
      </c>
      <c r="E463" s="62">
        <v>45291</v>
      </c>
      <c r="F463" s="62">
        <v>44927</v>
      </c>
      <c r="G463" s="62">
        <v>45291</v>
      </c>
      <c r="H463" s="15" t="s">
        <v>85</v>
      </c>
      <c r="I463" s="12">
        <f t="shared" ref="I463:J463" si="22">I464</f>
        <v>120000</v>
      </c>
      <c r="J463" s="12">
        <f t="shared" si="22"/>
        <v>120000</v>
      </c>
      <c r="K463" s="10">
        <f t="shared" si="17"/>
        <v>100</v>
      </c>
      <c r="L463" s="81"/>
      <c r="M463" s="14"/>
    </row>
    <row r="464" spans="1:13" ht="227.25" customHeight="1" x14ac:dyDescent="0.35">
      <c r="A464" s="54" t="s">
        <v>155</v>
      </c>
      <c r="B464" s="78" t="s">
        <v>56</v>
      </c>
      <c r="C464" s="15" t="s">
        <v>605</v>
      </c>
      <c r="D464" s="62">
        <v>44927</v>
      </c>
      <c r="E464" s="62">
        <v>45291</v>
      </c>
      <c r="F464" s="62">
        <v>44927</v>
      </c>
      <c r="G464" s="62">
        <v>45291</v>
      </c>
      <c r="H464" s="15" t="s">
        <v>84</v>
      </c>
      <c r="I464" s="12">
        <v>120000</v>
      </c>
      <c r="J464" s="12">
        <v>120000</v>
      </c>
      <c r="K464" s="10">
        <f t="shared" si="17"/>
        <v>100</v>
      </c>
      <c r="L464" s="80" t="s">
        <v>611</v>
      </c>
      <c r="M464" s="22" t="s">
        <v>574</v>
      </c>
    </row>
    <row r="465" spans="1:13" ht="198" customHeight="1" x14ac:dyDescent="0.35">
      <c r="A465" s="54" t="s">
        <v>156</v>
      </c>
      <c r="B465" s="16" t="s">
        <v>57</v>
      </c>
      <c r="C465" s="15" t="s">
        <v>606</v>
      </c>
      <c r="D465" s="62">
        <v>44927</v>
      </c>
      <c r="E465" s="62">
        <v>45291</v>
      </c>
      <c r="F465" s="62">
        <v>44927</v>
      </c>
      <c r="G465" s="62">
        <v>45291</v>
      </c>
      <c r="H465" s="15" t="s">
        <v>9</v>
      </c>
      <c r="I465" s="12" t="s">
        <v>10</v>
      </c>
      <c r="J465" s="12" t="s">
        <v>10</v>
      </c>
      <c r="K465" s="12" t="s">
        <v>10</v>
      </c>
      <c r="L465" s="80" t="s">
        <v>609</v>
      </c>
      <c r="M465" s="22" t="s">
        <v>574</v>
      </c>
    </row>
    <row r="466" spans="1:13" ht="205.2" x14ac:dyDescent="0.35">
      <c r="A466" s="54" t="s">
        <v>157</v>
      </c>
      <c r="B466" s="15" t="s">
        <v>71</v>
      </c>
      <c r="C466" s="63" t="s">
        <v>604</v>
      </c>
      <c r="D466" s="62">
        <v>44927</v>
      </c>
      <c r="E466" s="62">
        <v>45291</v>
      </c>
      <c r="F466" s="62">
        <v>44927</v>
      </c>
      <c r="G466" s="62">
        <v>45291</v>
      </c>
      <c r="H466" s="15" t="s">
        <v>85</v>
      </c>
      <c r="I466" s="12">
        <f t="shared" ref="I466:J466" si="23">I468</f>
        <v>79450</v>
      </c>
      <c r="J466" s="12">
        <f t="shared" si="23"/>
        <v>46003.97</v>
      </c>
      <c r="K466" s="10">
        <f t="shared" ref="K466:K468" si="24">J466/I466*100%</f>
        <v>0.57903045940843301</v>
      </c>
      <c r="L466" s="81"/>
      <c r="M466" s="14"/>
    </row>
    <row r="467" spans="1:13" ht="205.2" x14ac:dyDescent="0.35">
      <c r="A467" s="54" t="s">
        <v>14</v>
      </c>
      <c r="B467" s="16" t="s">
        <v>61</v>
      </c>
      <c r="C467" s="63" t="s">
        <v>607</v>
      </c>
      <c r="D467" s="62">
        <v>44927</v>
      </c>
      <c r="E467" s="62">
        <v>45291</v>
      </c>
      <c r="F467" s="62">
        <v>44927</v>
      </c>
      <c r="G467" s="62">
        <v>45291</v>
      </c>
      <c r="H467" s="15" t="s">
        <v>9</v>
      </c>
      <c r="I467" s="12" t="s">
        <v>10</v>
      </c>
      <c r="J467" s="12" t="s">
        <v>10</v>
      </c>
      <c r="K467" s="12" t="s">
        <v>10</v>
      </c>
      <c r="L467" s="80" t="s">
        <v>610</v>
      </c>
      <c r="M467" s="22" t="s">
        <v>574</v>
      </c>
    </row>
    <row r="468" spans="1:13" ht="205.2" x14ac:dyDescent="0.35">
      <c r="A468" s="54" t="s">
        <v>60</v>
      </c>
      <c r="B468" s="78" t="s">
        <v>72</v>
      </c>
      <c r="C468" s="63" t="s">
        <v>604</v>
      </c>
      <c r="D468" s="62">
        <v>44927</v>
      </c>
      <c r="E468" s="62">
        <v>45291</v>
      </c>
      <c r="F468" s="62">
        <v>44927</v>
      </c>
      <c r="G468" s="62">
        <v>45291</v>
      </c>
      <c r="H468" s="15" t="s">
        <v>85</v>
      </c>
      <c r="I468" s="12">
        <v>79450</v>
      </c>
      <c r="J468" s="12">
        <v>46003.97</v>
      </c>
      <c r="K468" s="10">
        <f t="shared" si="24"/>
        <v>0.57903045940843301</v>
      </c>
      <c r="L468" s="80" t="s">
        <v>348</v>
      </c>
      <c r="M468" s="22" t="s">
        <v>574</v>
      </c>
    </row>
    <row r="469" spans="1:13" ht="209.25" customHeight="1" x14ac:dyDescent="0.35">
      <c r="A469" s="49" t="s">
        <v>59</v>
      </c>
      <c r="B469" s="21" t="s">
        <v>58</v>
      </c>
      <c r="C469" s="47" t="s">
        <v>604</v>
      </c>
      <c r="D469" s="64">
        <v>44927</v>
      </c>
      <c r="E469" s="64">
        <v>45291</v>
      </c>
      <c r="F469" s="64">
        <v>44927</v>
      </c>
      <c r="G469" s="64">
        <v>45291</v>
      </c>
      <c r="H469" s="23" t="s">
        <v>9</v>
      </c>
      <c r="I469" s="31" t="s">
        <v>10</v>
      </c>
      <c r="J469" s="31" t="s">
        <v>10</v>
      </c>
      <c r="K469" s="31" t="s">
        <v>10</v>
      </c>
      <c r="L469" s="81"/>
      <c r="M469" s="22" t="s">
        <v>574</v>
      </c>
    </row>
    <row r="470" spans="1:13" ht="22.8" x14ac:dyDescent="0.35">
      <c r="A470" s="93">
        <v>4</v>
      </c>
      <c r="B470" s="105" t="s">
        <v>13</v>
      </c>
      <c r="C470" s="105" t="s">
        <v>193</v>
      </c>
      <c r="D470" s="152"/>
      <c r="E470" s="152"/>
      <c r="F470" s="152"/>
      <c r="G470" s="152"/>
      <c r="H470" s="16" t="s">
        <v>5</v>
      </c>
      <c r="I470" s="82">
        <f>SUM(I471:I472)</f>
        <v>84330.430000000008</v>
      </c>
      <c r="J470" s="82">
        <f>SUM(J471:J472)</f>
        <v>75928.490000000005</v>
      </c>
      <c r="K470" s="10">
        <f>J470/I470*100</f>
        <v>90.036882297410315</v>
      </c>
      <c r="L470" s="183"/>
      <c r="M470" s="202"/>
    </row>
    <row r="471" spans="1:13" ht="23.25" customHeight="1" x14ac:dyDescent="0.35">
      <c r="A471" s="93"/>
      <c r="B471" s="105"/>
      <c r="C471" s="105"/>
      <c r="D471" s="152"/>
      <c r="E471" s="152"/>
      <c r="F471" s="152"/>
      <c r="G471" s="152"/>
      <c r="H471" s="16" t="s">
        <v>7</v>
      </c>
      <c r="I471" s="82">
        <f>I474+I494</f>
        <v>83987.200000000012</v>
      </c>
      <c r="J471" s="82">
        <f>J474+J494</f>
        <v>75524.260000000009</v>
      </c>
      <c r="K471" s="10">
        <f t="shared" ref="K471:K475" si="25">J471/I471*100</f>
        <v>89.923535967385504</v>
      </c>
      <c r="L471" s="183"/>
      <c r="M471" s="202"/>
    </row>
    <row r="472" spans="1:13" ht="96.15" customHeight="1" x14ac:dyDescent="0.35">
      <c r="A472" s="93"/>
      <c r="B472" s="105"/>
      <c r="C472" s="105"/>
      <c r="D472" s="152"/>
      <c r="E472" s="152"/>
      <c r="F472" s="152"/>
      <c r="G472" s="152"/>
      <c r="H472" s="16" t="s">
        <v>8</v>
      </c>
      <c r="I472" s="82">
        <f>I475</f>
        <v>343.22999999999996</v>
      </c>
      <c r="J472" s="82">
        <f>J475</f>
        <v>404.22999999999996</v>
      </c>
      <c r="K472" s="10">
        <f t="shared" si="25"/>
        <v>117.77233924773476</v>
      </c>
      <c r="L472" s="183"/>
      <c r="M472" s="202"/>
    </row>
    <row r="473" spans="1:13" ht="22.8" x14ac:dyDescent="0.35">
      <c r="A473" s="93" t="s">
        <v>20</v>
      </c>
      <c r="B473" s="105" t="s">
        <v>73</v>
      </c>
      <c r="C473" s="105" t="s">
        <v>482</v>
      </c>
      <c r="D473" s="152" t="s">
        <v>168</v>
      </c>
      <c r="E473" s="178">
        <v>45291</v>
      </c>
      <c r="F473" s="152" t="s">
        <v>168</v>
      </c>
      <c r="G473" s="178">
        <v>45291</v>
      </c>
      <c r="H473" s="16" t="s">
        <v>5</v>
      </c>
      <c r="I473" s="82">
        <f>SUM(I474:I475)</f>
        <v>34325.630000000005</v>
      </c>
      <c r="J473" s="82">
        <f>SUM(J474:J475)</f>
        <v>34386.130000000005</v>
      </c>
      <c r="K473" s="10">
        <f t="shared" si="25"/>
        <v>100.17625313796134</v>
      </c>
      <c r="L473" s="183"/>
      <c r="M473" s="202"/>
    </row>
    <row r="474" spans="1:13" ht="23.25" customHeight="1" x14ac:dyDescent="0.35">
      <c r="A474" s="93"/>
      <c r="B474" s="105"/>
      <c r="C474" s="105"/>
      <c r="D474" s="152"/>
      <c r="E474" s="178"/>
      <c r="F474" s="152"/>
      <c r="G474" s="178"/>
      <c r="H474" s="16" t="s">
        <v>7</v>
      </c>
      <c r="I474" s="82">
        <f>I477+I480+I492</f>
        <v>33982.400000000001</v>
      </c>
      <c r="J474" s="82">
        <f>J477+J480+J492</f>
        <v>33981.9</v>
      </c>
      <c r="K474" s="10">
        <f t="shared" si="25"/>
        <v>99.998528650124769</v>
      </c>
      <c r="L474" s="183"/>
      <c r="M474" s="202"/>
    </row>
    <row r="475" spans="1:13" ht="186.15" customHeight="1" x14ac:dyDescent="0.35">
      <c r="A475" s="93"/>
      <c r="B475" s="105"/>
      <c r="C475" s="105"/>
      <c r="D475" s="152"/>
      <c r="E475" s="178"/>
      <c r="F475" s="152"/>
      <c r="G475" s="178"/>
      <c r="H475" s="63" t="s">
        <v>8</v>
      </c>
      <c r="I475" s="82">
        <f>I478+I481+I493</f>
        <v>343.22999999999996</v>
      </c>
      <c r="J475" s="82">
        <f>J478+J481+J493</f>
        <v>404.22999999999996</v>
      </c>
      <c r="K475" s="10">
        <f t="shared" si="25"/>
        <v>117.77233924773476</v>
      </c>
      <c r="L475" s="183"/>
      <c r="M475" s="202"/>
    </row>
    <row r="476" spans="1:13" ht="22.8" x14ac:dyDescent="0.35">
      <c r="A476" s="93" t="s">
        <v>96</v>
      </c>
      <c r="B476" s="105" t="s">
        <v>209</v>
      </c>
      <c r="C476" s="105" t="s">
        <v>483</v>
      </c>
      <c r="D476" s="109">
        <v>44927</v>
      </c>
      <c r="E476" s="109">
        <v>45291</v>
      </c>
      <c r="F476" s="109">
        <v>44927</v>
      </c>
      <c r="G476" s="109">
        <v>45291</v>
      </c>
      <c r="H476" s="63" t="s">
        <v>5</v>
      </c>
      <c r="I476" s="82">
        <f>SUM(I477:I478)</f>
        <v>14740.6</v>
      </c>
      <c r="J476" s="82">
        <f>SUM(J477:J478)</f>
        <v>14801.15</v>
      </c>
      <c r="K476" s="10">
        <f>J476/I476*100</f>
        <v>100.41077025358534</v>
      </c>
      <c r="L476" s="184" t="s">
        <v>495</v>
      </c>
      <c r="M476" s="190" t="s">
        <v>574</v>
      </c>
    </row>
    <row r="477" spans="1:13" ht="23.25" customHeight="1" x14ac:dyDescent="0.35">
      <c r="A477" s="93"/>
      <c r="B477" s="105"/>
      <c r="C477" s="105"/>
      <c r="D477" s="109"/>
      <c r="E477" s="109"/>
      <c r="F477" s="109"/>
      <c r="G477" s="109"/>
      <c r="H477" s="63" t="s">
        <v>7</v>
      </c>
      <c r="I477" s="82">
        <v>14593.2</v>
      </c>
      <c r="J477" s="82">
        <v>14592.75</v>
      </c>
      <c r="K477" s="10">
        <f>J477/I477*100</f>
        <v>99.996916372008869</v>
      </c>
      <c r="L477" s="184"/>
      <c r="M477" s="191"/>
    </row>
    <row r="478" spans="1:13" ht="408.9" customHeight="1" x14ac:dyDescent="0.35">
      <c r="A478" s="93"/>
      <c r="B478" s="105"/>
      <c r="C478" s="105"/>
      <c r="D478" s="109"/>
      <c r="E478" s="109"/>
      <c r="F478" s="109"/>
      <c r="G478" s="109"/>
      <c r="H478" s="63" t="s">
        <v>8</v>
      </c>
      <c r="I478" s="82">
        <v>147.4</v>
      </c>
      <c r="J478" s="82">
        <f>147.4+61</f>
        <v>208.4</v>
      </c>
      <c r="K478" s="10">
        <f>J478/I478*100</f>
        <v>141.38398914518316</v>
      </c>
      <c r="L478" s="184"/>
      <c r="M478" s="192"/>
    </row>
    <row r="479" spans="1:13" ht="22.8" x14ac:dyDescent="0.35">
      <c r="A479" s="99" t="s">
        <v>239</v>
      </c>
      <c r="B479" s="102" t="s">
        <v>240</v>
      </c>
      <c r="C479" s="102" t="s">
        <v>358</v>
      </c>
      <c r="D479" s="106">
        <v>44927</v>
      </c>
      <c r="E479" s="106">
        <v>45291</v>
      </c>
      <c r="F479" s="106">
        <v>44927</v>
      </c>
      <c r="G479" s="106">
        <v>45291</v>
      </c>
      <c r="H479" s="63" t="s">
        <v>5</v>
      </c>
      <c r="I479" s="82">
        <f>SUM(I480:I481)</f>
        <v>17326.75</v>
      </c>
      <c r="J479" s="82">
        <f>SUM(J480:J481)</f>
        <v>17326.75</v>
      </c>
      <c r="K479" s="10">
        <f>J479/I479*100</f>
        <v>100</v>
      </c>
      <c r="L479" s="184" t="s">
        <v>497</v>
      </c>
      <c r="M479" s="190" t="s">
        <v>574</v>
      </c>
    </row>
    <row r="480" spans="1:13" ht="22.8" x14ac:dyDescent="0.35">
      <c r="A480" s="100"/>
      <c r="B480" s="103"/>
      <c r="C480" s="103"/>
      <c r="D480" s="107"/>
      <c r="E480" s="107"/>
      <c r="F480" s="107"/>
      <c r="G480" s="107"/>
      <c r="H480" s="63" t="s">
        <v>7</v>
      </c>
      <c r="I480" s="82">
        <f>I483+I486+I489</f>
        <v>17153.5</v>
      </c>
      <c r="J480" s="82">
        <f>J483+J486+J489</f>
        <v>17153.5</v>
      </c>
      <c r="K480" s="10">
        <f t="shared" ref="K480:K490" si="26">J480/I480*100</f>
        <v>100</v>
      </c>
      <c r="L480" s="184"/>
      <c r="M480" s="191"/>
    </row>
    <row r="481" spans="1:13" ht="22.8" x14ac:dyDescent="0.35">
      <c r="A481" s="101"/>
      <c r="B481" s="104"/>
      <c r="C481" s="103"/>
      <c r="D481" s="108"/>
      <c r="E481" s="108"/>
      <c r="F481" s="108"/>
      <c r="G481" s="108"/>
      <c r="H481" s="63" t="s">
        <v>8</v>
      </c>
      <c r="I481" s="82">
        <f>I484+I487+I490</f>
        <v>173.25</v>
      </c>
      <c r="J481" s="82">
        <f>J484+J487+J490</f>
        <v>173.25</v>
      </c>
      <c r="K481" s="10">
        <f t="shared" si="26"/>
        <v>100</v>
      </c>
      <c r="L481" s="184"/>
      <c r="M481" s="191"/>
    </row>
    <row r="482" spans="1:13" ht="22.8" x14ac:dyDescent="0.35">
      <c r="A482" s="99" t="s">
        <v>241</v>
      </c>
      <c r="B482" s="102" t="s">
        <v>484</v>
      </c>
      <c r="C482" s="103"/>
      <c r="D482" s="106">
        <v>44927</v>
      </c>
      <c r="E482" s="106">
        <v>45291</v>
      </c>
      <c r="F482" s="106">
        <v>44927</v>
      </c>
      <c r="G482" s="106">
        <v>45291</v>
      </c>
      <c r="H482" s="63" t="s">
        <v>5</v>
      </c>
      <c r="I482" s="82">
        <f>SUM(I483:I484)</f>
        <v>8800</v>
      </c>
      <c r="J482" s="82">
        <f>SUM(J483:J484)</f>
        <v>8800</v>
      </c>
      <c r="K482" s="10">
        <f t="shared" si="26"/>
        <v>100</v>
      </c>
      <c r="L482" s="184"/>
      <c r="M482" s="191"/>
    </row>
    <row r="483" spans="1:13" ht="22.8" x14ac:dyDescent="0.35">
      <c r="A483" s="100"/>
      <c r="B483" s="103"/>
      <c r="C483" s="103"/>
      <c r="D483" s="107"/>
      <c r="E483" s="107"/>
      <c r="F483" s="107"/>
      <c r="G483" s="107"/>
      <c r="H483" s="63" t="s">
        <v>7</v>
      </c>
      <c r="I483" s="82">
        <v>8712</v>
      </c>
      <c r="J483" s="82">
        <v>8712</v>
      </c>
      <c r="K483" s="10">
        <f t="shared" si="26"/>
        <v>100</v>
      </c>
      <c r="L483" s="184"/>
      <c r="M483" s="191"/>
    </row>
    <row r="484" spans="1:13" ht="22.8" x14ac:dyDescent="0.35">
      <c r="A484" s="101"/>
      <c r="B484" s="104"/>
      <c r="C484" s="103"/>
      <c r="D484" s="107"/>
      <c r="E484" s="107"/>
      <c r="F484" s="107"/>
      <c r="G484" s="107"/>
      <c r="H484" s="63" t="s">
        <v>8</v>
      </c>
      <c r="I484" s="82">
        <v>88</v>
      </c>
      <c r="J484" s="82">
        <v>88</v>
      </c>
      <c r="K484" s="10">
        <f t="shared" si="26"/>
        <v>100</v>
      </c>
      <c r="L484" s="184"/>
      <c r="M484" s="191"/>
    </row>
    <row r="485" spans="1:13" ht="22.8" x14ac:dyDescent="0.35">
      <c r="A485" s="99" t="s">
        <v>242</v>
      </c>
      <c r="B485" s="102" t="s">
        <v>485</v>
      </c>
      <c r="C485" s="103"/>
      <c r="D485" s="107"/>
      <c r="E485" s="107"/>
      <c r="F485" s="107"/>
      <c r="G485" s="107"/>
      <c r="H485" s="63" t="s">
        <v>5</v>
      </c>
      <c r="I485" s="82">
        <f>SUM(I486:I487)</f>
        <v>4721.75</v>
      </c>
      <c r="J485" s="82">
        <f>SUM(J486:J487)</f>
        <v>4721.75</v>
      </c>
      <c r="K485" s="10">
        <f t="shared" si="26"/>
        <v>100</v>
      </c>
      <c r="L485" s="184"/>
      <c r="M485" s="191"/>
    </row>
    <row r="486" spans="1:13" ht="23.25" customHeight="1" x14ac:dyDescent="0.35">
      <c r="A486" s="100"/>
      <c r="B486" s="103"/>
      <c r="C486" s="103"/>
      <c r="D486" s="107"/>
      <c r="E486" s="107"/>
      <c r="F486" s="107"/>
      <c r="G486" s="107"/>
      <c r="H486" s="63" t="s">
        <v>7</v>
      </c>
      <c r="I486" s="82">
        <v>4674.55</v>
      </c>
      <c r="J486" s="82">
        <v>4674.55</v>
      </c>
      <c r="K486" s="10">
        <f t="shared" si="26"/>
        <v>100</v>
      </c>
      <c r="L486" s="184"/>
      <c r="M486" s="191"/>
    </row>
    <row r="487" spans="1:13" ht="22.8" x14ac:dyDescent="0.35">
      <c r="A487" s="101"/>
      <c r="B487" s="104"/>
      <c r="C487" s="103"/>
      <c r="D487" s="107"/>
      <c r="E487" s="107"/>
      <c r="F487" s="107"/>
      <c r="G487" s="107"/>
      <c r="H487" s="63" t="s">
        <v>8</v>
      </c>
      <c r="I487" s="82">
        <v>47.2</v>
      </c>
      <c r="J487" s="82">
        <v>47.2</v>
      </c>
      <c r="K487" s="10">
        <f t="shared" si="26"/>
        <v>100</v>
      </c>
      <c r="L487" s="184"/>
      <c r="M487" s="191"/>
    </row>
    <row r="488" spans="1:13" ht="22.8" x14ac:dyDescent="0.35">
      <c r="A488" s="99" t="s">
        <v>491</v>
      </c>
      <c r="B488" s="102" t="s">
        <v>492</v>
      </c>
      <c r="C488" s="103"/>
      <c r="D488" s="107"/>
      <c r="E488" s="107"/>
      <c r="F488" s="107"/>
      <c r="G488" s="107"/>
      <c r="H488" s="63" t="s">
        <v>5</v>
      </c>
      <c r="I488" s="82">
        <f>SUM(I489:I490)</f>
        <v>3805</v>
      </c>
      <c r="J488" s="82">
        <f>SUM(J489:J490)</f>
        <v>3805</v>
      </c>
      <c r="K488" s="10">
        <f t="shared" si="26"/>
        <v>100</v>
      </c>
      <c r="L488" s="184"/>
      <c r="M488" s="191"/>
    </row>
    <row r="489" spans="1:13" ht="22.8" x14ac:dyDescent="0.35">
      <c r="A489" s="100"/>
      <c r="B489" s="103"/>
      <c r="C489" s="103"/>
      <c r="D489" s="107"/>
      <c r="E489" s="107"/>
      <c r="F489" s="107"/>
      <c r="G489" s="107"/>
      <c r="H489" s="63" t="s">
        <v>7</v>
      </c>
      <c r="I489" s="82">
        <v>3766.95</v>
      </c>
      <c r="J489" s="82">
        <v>3766.95</v>
      </c>
      <c r="K489" s="10">
        <f t="shared" si="26"/>
        <v>100</v>
      </c>
      <c r="L489" s="184"/>
      <c r="M489" s="191"/>
    </row>
    <row r="490" spans="1:13" ht="22.8" x14ac:dyDescent="0.35">
      <c r="A490" s="101"/>
      <c r="B490" s="104"/>
      <c r="C490" s="104"/>
      <c r="D490" s="108"/>
      <c r="E490" s="108"/>
      <c r="F490" s="108"/>
      <c r="G490" s="108"/>
      <c r="H490" s="63" t="s">
        <v>8</v>
      </c>
      <c r="I490" s="82">
        <v>38.049999999999997</v>
      </c>
      <c r="J490" s="82">
        <v>38.049999999999997</v>
      </c>
      <c r="K490" s="10">
        <f t="shared" si="26"/>
        <v>100</v>
      </c>
      <c r="L490" s="184"/>
      <c r="M490" s="192"/>
    </row>
    <row r="491" spans="1:13" ht="22.8" x14ac:dyDescent="0.35">
      <c r="A491" s="99" t="s">
        <v>486</v>
      </c>
      <c r="B491" s="102" t="s">
        <v>487</v>
      </c>
      <c r="C491" s="105" t="s">
        <v>483</v>
      </c>
      <c r="D491" s="106">
        <v>44927</v>
      </c>
      <c r="E491" s="106">
        <v>45291</v>
      </c>
      <c r="F491" s="106">
        <v>44927</v>
      </c>
      <c r="G491" s="106">
        <v>45291</v>
      </c>
      <c r="H491" s="63" t="s">
        <v>5</v>
      </c>
      <c r="I491" s="82">
        <f>SUM(I492:I493)</f>
        <v>2258.2799999999997</v>
      </c>
      <c r="J491" s="82">
        <f>SUM(J492:J493)</f>
        <v>2258.23</v>
      </c>
      <c r="K491" s="10">
        <f>J491/I491*100</f>
        <v>99.997785925571677</v>
      </c>
      <c r="L491" s="184" t="s">
        <v>496</v>
      </c>
      <c r="M491" s="190" t="s">
        <v>574</v>
      </c>
    </row>
    <row r="492" spans="1:13" ht="22.8" x14ac:dyDescent="0.35">
      <c r="A492" s="100"/>
      <c r="B492" s="103"/>
      <c r="C492" s="105"/>
      <c r="D492" s="107"/>
      <c r="E492" s="107"/>
      <c r="F492" s="107"/>
      <c r="G492" s="107"/>
      <c r="H492" s="63" t="s">
        <v>7</v>
      </c>
      <c r="I492" s="82">
        <v>2235.6999999999998</v>
      </c>
      <c r="J492" s="82">
        <v>2235.65</v>
      </c>
      <c r="K492" s="10">
        <f t="shared" ref="K492" si="27">J492/I492*100</f>
        <v>99.997763563984449</v>
      </c>
      <c r="L492" s="184"/>
      <c r="M492" s="191"/>
    </row>
    <row r="493" spans="1:13" ht="101.4" customHeight="1" x14ac:dyDescent="0.35">
      <c r="A493" s="101"/>
      <c r="B493" s="104"/>
      <c r="C493" s="105"/>
      <c r="D493" s="108"/>
      <c r="E493" s="108"/>
      <c r="F493" s="108"/>
      <c r="G493" s="108"/>
      <c r="H493" s="63" t="s">
        <v>8</v>
      </c>
      <c r="I493" s="82">
        <v>22.58</v>
      </c>
      <c r="J493" s="82">
        <v>22.58</v>
      </c>
      <c r="K493" s="10">
        <f>J493/I493*100</f>
        <v>100</v>
      </c>
      <c r="L493" s="184"/>
      <c r="M493" s="192"/>
    </row>
    <row r="494" spans="1:13" ht="228" x14ac:dyDescent="0.35">
      <c r="A494" s="54" t="s">
        <v>493</v>
      </c>
      <c r="B494" s="63" t="s">
        <v>216</v>
      </c>
      <c r="C494" s="63" t="s">
        <v>488</v>
      </c>
      <c r="D494" s="83">
        <v>44927</v>
      </c>
      <c r="E494" s="83">
        <v>45291</v>
      </c>
      <c r="F494" s="83">
        <v>44927</v>
      </c>
      <c r="G494" s="83">
        <v>45291</v>
      </c>
      <c r="H494" s="63" t="s">
        <v>7</v>
      </c>
      <c r="I494" s="82">
        <v>50004.800000000003</v>
      </c>
      <c r="J494" s="82">
        <f>J495</f>
        <v>41542.36</v>
      </c>
      <c r="K494" s="10">
        <f>J494/I494*100</f>
        <v>83.076744632515272</v>
      </c>
      <c r="L494" s="81"/>
      <c r="M494" s="11"/>
    </row>
    <row r="495" spans="1:13" ht="228" x14ac:dyDescent="0.35">
      <c r="A495" s="54" t="s">
        <v>494</v>
      </c>
      <c r="B495" s="63" t="s">
        <v>75</v>
      </c>
      <c r="C495" s="63" t="s">
        <v>217</v>
      </c>
      <c r="D495" s="83">
        <v>44927</v>
      </c>
      <c r="E495" s="83">
        <v>45291</v>
      </c>
      <c r="F495" s="83">
        <v>44927</v>
      </c>
      <c r="G495" s="83">
        <v>45291</v>
      </c>
      <c r="H495" s="63" t="s">
        <v>7</v>
      </c>
      <c r="I495" s="82">
        <f>I494</f>
        <v>50004.800000000003</v>
      </c>
      <c r="J495" s="82">
        <v>41542.36</v>
      </c>
      <c r="K495" s="10">
        <f>J495/I495*100</f>
        <v>83.076744632515272</v>
      </c>
      <c r="L495" s="81" t="s">
        <v>167</v>
      </c>
      <c r="M495" s="11" t="s">
        <v>574</v>
      </c>
    </row>
    <row r="496" spans="1:13" ht="17.25" customHeight="1" x14ac:dyDescent="0.35">
      <c r="L496" s="84"/>
    </row>
    <row r="497" spans="1:18" s="70" customFormat="1" ht="17.25" customHeight="1" x14ac:dyDescent="0.45">
      <c r="A497" s="122" t="s">
        <v>16</v>
      </c>
      <c r="B497" s="122"/>
      <c r="C497" s="122"/>
      <c r="D497" s="122"/>
      <c r="E497" s="122"/>
      <c r="F497" s="122"/>
      <c r="G497" s="122"/>
      <c r="H497" s="122"/>
      <c r="I497" s="69"/>
      <c r="J497" s="69"/>
      <c r="L497" s="84"/>
    </row>
    <row r="498" spans="1:18" x14ac:dyDescent="0.35">
      <c r="L498" s="121"/>
    </row>
    <row r="499" spans="1:18" ht="25.2" customHeight="1" x14ac:dyDescent="0.35">
      <c r="L499" s="121"/>
    </row>
    <row r="500" spans="1:18" x14ac:dyDescent="0.35">
      <c r="L500" s="121"/>
      <c r="M500" s="5"/>
    </row>
    <row r="501" spans="1:18" s="68" customFormat="1" ht="31.5" customHeight="1" x14ac:dyDescent="0.3">
      <c r="A501" s="89" t="s">
        <v>622</v>
      </c>
      <c r="B501" s="89"/>
      <c r="C501" s="89"/>
      <c r="D501" s="89"/>
      <c r="E501" s="89"/>
      <c r="F501" s="89"/>
      <c r="G501" s="89"/>
      <c r="H501" s="89"/>
      <c r="I501" s="89"/>
      <c r="J501" s="89"/>
      <c r="K501" s="89"/>
      <c r="L501" s="89"/>
      <c r="M501" s="89"/>
      <c r="N501" s="89"/>
      <c r="O501" s="89"/>
      <c r="P501" s="89"/>
      <c r="Q501" s="89"/>
      <c r="R501" s="89"/>
    </row>
    <row r="502" spans="1:18" ht="22.8" x14ac:dyDescent="0.35">
      <c r="L502" s="85"/>
    </row>
  </sheetData>
  <sheetProtection selectLockedCells="1" selectUnlockedCells="1"/>
  <autoFilter ref="A4:IU495"/>
  <mergeCells count="1237">
    <mergeCell ref="L61:L63"/>
    <mergeCell ref="M61:M63"/>
    <mergeCell ref="L69:L70"/>
    <mergeCell ref="M69:M70"/>
    <mergeCell ref="M479:M490"/>
    <mergeCell ref="M491:M493"/>
    <mergeCell ref="L59:L60"/>
    <mergeCell ref="M59:M60"/>
    <mergeCell ref="L436:L439"/>
    <mergeCell ref="M436:M439"/>
    <mergeCell ref="L440:L443"/>
    <mergeCell ref="M440:M443"/>
    <mergeCell ref="L444:L447"/>
    <mergeCell ref="M444:M447"/>
    <mergeCell ref="L448:L451"/>
    <mergeCell ref="M448:M451"/>
    <mergeCell ref="L452:L454"/>
    <mergeCell ref="M452:M454"/>
    <mergeCell ref="L455:L457"/>
    <mergeCell ref="M455:M457"/>
    <mergeCell ref="M470:M472"/>
    <mergeCell ref="M473:M475"/>
    <mergeCell ref="M476:M478"/>
    <mergeCell ref="M384:M391"/>
    <mergeCell ref="M392:M399"/>
    <mergeCell ref="M408:M415"/>
    <mergeCell ref="M416:M423"/>
    <mergeCell ref="M424:M431"/>
    <mergeCell ref="L432:L435"/>
    <mergeCell ref="M432:M435"/>
    <mergeCell ref="M330:M332"/>
    <mergeCell ref="M333:M335"/>
    <mergeCell ref="M345:M347"/>
    <mergeCell ref="M348:M350"/>
    <mergeCell ref="M351:M353"/>
    <mergeCell ref="M354:M356"/>
    <mergeCell ref="M357:M359"/>
    <mergeCell ref="M360:M361"/>
    <mergeCell ref="M362:M364"/>
    <mergeCell ref="L362:L366"/>
    <mergeCell ref="M367:M375"/>
    <mergeCell ref="M376:M383"/>
    <mergeCell ref="L424:L427"/>
    <mergeCell ref="L428:L431"/>
    <mergeCell ref="M279:M281"/>
    <mergeCell ref="M282:M284"/>
    <mergeCell ref="M285:M287"/>
    <mergeCell ref="M288:M290"/>
    <mergeCell ref="M291:M293"/>
    <mergeCell ref="M294:M296"/>
    <mergeCell ref="M297:M299"/>
    <mergeCell ref="M300:M302"/>
    <mergeCell ref="M303:M305"/>
    <mergeCell ref="M306:M308"/>
    <mergeCell ref="M309:M311"/>
    <mergeCell ref="M312:M314"/>
    <mergeCell ref="M315:M317"/>
    <mergeCell ref="M318:M320"/>
    <mergeCell ref="M321:M323"/>
    <mergeCell ref="M324:M326"/>
    <mergeCell ref="M327:M329"/>
    <mergeCell ref="L294:L296"/>
    <mergeCell ref="L297:L299"/>
    <mergeCell ref="L312:L314"/>
    <mergeCell ref="L420:L423"/>
    <mergeCell ref="M228:M230"/>
    <mergeCell ref="M231:M233"/>
    <mergeCell ref="M234:M236"/>
    <mergeCell ref="M237:M239"/>
    <mergeCell ref="M240:M242"/>
    <mergeCell ref="M243:M245"/>
    <mergeCell ref="M246:M248"/>
    <mergeCell ref="M249:M251"/>
    <mergeCell ref="M252:M254"/>
    <mergeCell ref="M255:M257"/>
    <mergeCell ref="M258:M260"/>
    <mergeCell ref="M261:M263"/>
    <mergeCell ref="M264:M266"/>
    <mergeCell ref="M267:M269"/>
    <mergeCell ref="M270:M272"/>
    <mergeCell ref="M273:M275"/>
    <mergeCell ref="M276:M278"/>
    <mergeCell ref="L367:L371"/>
    <mergeCell ref="L354:L356"/>
    <mergeCell ref="L357:L359"/>
    <mergeCell ref="L360:L361"/>
    <mergeCell ref="L380:L383"/>
    <mergeCell ref="L384:L387"/>
    <mergeCell ref="L388:L391"/>
    <mergeCell ref="L327:L329"/>
    <mergeCell ref="M336:M338"/>
    <mergeCell ref="M339:M341"/>
    <mergeCell ref="M342:M344"/>
    <mergeCell ref="M177:M179"/>
    <mergeCell ref="M180:M182"/>
    <mergeCell ref="M183:M185"/>
    <mergeCell ref="M186:M188"/>
    <mergeCell ref="M189:M191"/>
    <mergeCell ref="M192:M194"/>
    <mergeCell ref="M195:M197"/>
    <mergeCell ref="M198:M200"/>
    <mergeCell ref="M201:M203"/>
    <mergeCell ref="M204:M206"/>
    <mergeCell ref="M207:M209"/>
    <mergeCell ref="M210:M212"/>
    <mergeCell ref="M213:M215"/>
    <mergeCell ref="M216:M218"/>
    <mergeCell ref="M219:M221"/>
    <mergeCell ref="M222:M224"/>
    <mergeCell ref="M225:M227"/>
    <mergeCell ref="M123:M125"/>
    <mergeCell ref="M126:M128"/>
    <mergeCell ref="M129:M131"/>
    <mergeCell ref="M132:M134"/>
    <mergeCell ref="M135:M137"/>
    <mergeCell ref="M138:M140"/>
    <mergeCell ref="M141:M143"/>
    <mergeCell ref="M144:M146"/>
    <mergeCell ref="M147:M149"/>
    <mergeCell ref="M150:M152"/>
    <mergeCell ref="M153:M155"/>
    <mergeCell ref="M156:M158"/>
    <mergeCell ref="M159:M161"/>
    <mergeCell ref="M162:M164"/>
    <mergeCell ref="M165:M167"/>
    <mergeCell ref="M168:M170"/>
    <mergeCell ref="M171:M173"/>
    <mergeCell ref="M73:M75"/>
    <mergeCell ref="M78:M80"/>
    <mergeCell ref="M81:M83"/>
    <mergeCell ref="M84:M86"/>
    <mergeCell ref="M87:M89"/>
    <mergeCell ref="M90:M92"/>
    <mergeCell ref="M93:M95"/>
    <mergeCell ref="M96:M98"/>
    <mergeCell ref="M99:M101"/>
    <mergeCell ref="M102:M104"/>
    <mergeCell ref="M105:M107"/>
    <mergeCell ref="M108:M110"/>
    <mergeCell ref="M111:M113"/>
    <mergeCell ref="M114:M116"/>
    <mergeCell ref="M117:M119"/>
    <mergeCell ref="M120:M122"/>
    <mergeCell ref="L66:L67"/>
    <mergeCell ref="L96:L98"/>
    <mergeCell ref="L105:L107"/>
    <mergeCell ref="L114:L116"/>
    <mergeCell ref="L117:L119"/>
    <mergeCell ref="L120:L122"/>
    <mergeCell ref="L16:L18"/>
    <mergeCell ref="M16:M18"/>
    <mergeCell ref="M32:M34"/>
    <mergeCell ref="L35:L39"/>
    <mergeCell ref="M35:M39"/>
    <mergeCell ref="L43:L44"/>
    <mergeCell ref="M43:M44"/>
    <mergeCell ref="L40:L42"/>
    <mergeCell ref="M40:M42"/>
    <mergeCell ref="M66:M67"/>
    <mergeCell ref="L470:L472"/>
    <mergeCell ref="L473:L475"/>
    <mergeCell ref="L476:L478"/>
    <mergeCell ref="L479:L490"/>
    <mergeCell ref="L491:L493"/>
    <mergeCell ref="F416:F419"/>
    <mergeCell ref="G416:G419"/>
    <mergeCell ref="F420:F423"/>
    <mergeCell ref="G420:G423"/>
    <mergeCell ref="F424:F427"/>
    <mergeCell ref="G424:G427"/>
    <mergeCell ref="F428:F431"/>
    <mergeCell ref="G428:G431"/>
    <mergeCell ref="F432:F435"/>
    <mergeCell ref="G432:G435"/>
    <mergeCell ref="F312:F314"/>
    <mergeCell ref="G312:G314"/>
    <mergeCell ref="F315:F317"/>
    <mergeCell ref="F318:F320"/>
    <mergeCell ref="F440:F443"/>
    <mergeCell ref="F444:F447"/>
    <mergeCell ref="F448:F451"/>
    <mergeCell ref="F452:F454"/>
    <mergeCell ref="G452:G454"/>
    <mergeCell ref="F455:F457"/>
    <mergeCell ref="G455:G457"/>
    <mergeCell ref="F470:F472"/>
    <mergeCell ref="G470:G472"/>
    <mergeCell ref="F473:F475"/>
    <mergeCell ref="G473:G475"/>
    <mergeCell ref="F367:F371"/>
    <mergeCell ref="G367:G371"/>
    <mergeCell ref="F372:F375"/>
    <mergeCell ref="G372:G375"/>
    <mergeCell ref="F376:F379"/>
    <mergeCell ref="G376:G379"/>
    <mergeCell ref="F380:F383"/>
    <mergeCell ref="G380:G383"/>
    <mergeCell ref="F384:F387"/>
    <mergeCell ref="G384:G387"/>
    <mergeCell ref="F388:F391"/>
    <mergeCell ref="G388:G391"/>
    <mergeCell ref="F392:F395"/>
    <mergeCell ref="G392:G395"/>
    <mergeCell ref="F396:F399"/>
    <mergeCell ref="F404:F407"/>
    <mergeCell ref="G404:G407"/>
    <mergeCell ref="F408:F411"/>
    <mergeCell ref="G408:G411"/>
    <mergeCell ref="F412:F415"/>
    <mergeCell ref="G412:G415"/>
    <mergeCell ref="F436:F439"/>
    <mergeCell ref="G396:G399"/>
    <mergeCell ref="F400:F403"/>
    <mergeCell ref="G400:G403"/>
    <mergeCell ref="F339:F341"/>
    <mergeCell ref="G339:G341"/>
    <mergeCell ref="F342:F344"/>
    <mergeCell ref="G342:G344"/>
    <mergeCell ref="F345:F347"/>
    <mergeCell ref="G345:G347"/>
    <mergeCell ref="F348:F350"/>
    <mergeCell ref="G348:G350"/>
    <mergeCell ref="F351:F353"/>
    <mergeCell ref="G351:G353"/>
    <mergeCell ref="F354:F355"/>
    <mergeCell ref="G354:G355"/>
    <mergeCell ref="F357:F358"/>
    <mergeCell ref="G357:G358"/>
    <mergeCell ref="F360:F361"/>
    <mergeCell ref="G360:G361"/>
    <mergeCell ref="F362:F366"/>
    <mergeCell ref="G362:G366"/>
    <mergeCell ref="F324:F326"/>
    <mergeCell ref="G324:G326"/>
    <mergeCell ref="F327:F329"/>
    <mergeCell ref="G327:G329"/>
    <mergeCell ref="F330:F332"/>
    <mergeCell ref="G330:G332"/>
    <mergeCell ref="F333:F335"/>
    <mergeCell ref="G333:G335"/>
    <mergeCell ref="F336:F338"/>
    <mergeCell ref="G336:G338"/>
    <mergeCell ref="F285:F287"/>
    <mergeCell ref="G285:G287"/>
    <mergeCell ref="F288:F290"/>
    <mergeCell ref="G288:G290"/>
    <mergeCell ref="F291:F293"/>
    <mergeCell ref="G291:G293"/>
    <mergeCell ref="F294:F296"/>
    <mergeCell ref="G294:G296"/>
    <mergeCell ref="F297:F299"/>
    <mergeCell ref="G297:G299"/>
    <mergeCell ref="F300:F302"/>
    <mergeCell ref="G300:G302"/>
    <mergeCell ref="F303:F305"/>
    <mergeCell ref="G303:G305"/>
    <mergeCell ref="F306:F308"/>
    <mergeCell ref="G306:G308"/>
    <mergeCell ref="F309:F311"/>
    <mergeCell ref="G309:G311"/>
    <mergeCell ref="F264:F266"/>
    <mergeCell ref="G264:G266"/>
    <mergeCell ref="F267:F269"/>
    <mergeCell ref="G267:G269"/>
    <mergeCell ref="F270:F272"/>
    <mergeCell ref="G270:G272"/>
    <mergeCell ref="F273:F275"/>
    <mergeCell ref="G273:G275"/>
    <mergeCell ref="F276:F278"/>
    <mergeCell ref="G276:G278"/>
    <mergeCell ref="F279:F281"/>
    <mergeCell ref="G279:G281"/>
    <mergeCell ref="F282:F284"/>
    <mergeCell ref="G282:G284"/>
    <mergeCell ref="G318:G320"/>
    <mergeCell ref="F321:F323"/>
    <mergeCell ref="G321:G323"/>
    <mergeCell ref="F237:F239"/>
    <mergeCell ref="G237:G239"/>
    <mergeCell ref="F240:F242"/>
    <mergeCell ref="G240:G242"/>
    <mergeCell ref="F243:F245"/>
    <mergeCell ref="G243:G245"/>
    <mergeCell ref="F246:F248"/>
    <mergeCell ref="G246:G248"/>
    <mergeCell ref="F249:F251"/>
    <mergeCell ref="G249:G251"/>
    <mergeCell ref="F252:F254"/>
    <mergeCell ref="G252:G254"/>
    <mergeCell ref="F255:F257"/>
    <mergeCell ref="G255:G257"/>
    <mergeCell ref="F258:F260"/>
    <mergeCell ref="G258:G260"/>
    <mergeCell ref="F261:F263"/>
    <mergeCell ref="G261:G263"/>
    <mergeCell ref="F216:F218"/>
    <mergeCell ref="G216:G218"/>
    <mergeCell ref="F192:F194"/>
    <mergeCell ref="G192:G194"/>
    <mergeCell ref="F189:F191"/>
    <mergeCell ref="G189:G191"/>
    <mergeCell ref="F219:F221"/>
    <mergeCell ref="G219:G221"/>
    <mergeCell ref="F222:F224"/>
    <mergeCell ref="G222:G224"/>
    <mergeCell ref="F225:F227"/>
    <mergeCell ref="G225:G227"/>
    <mergeCell ref="F228:F230"/>
    <mergeCell ref="G228:G230"/>
    <mergeCell ref="F231:F233"/>
    <mergeCell ref="G231:G233"/>
    <mergeCell ref="F234:F236"/>
    <mergeCell ref="G234:G236"/>
    <mergeCell ref="F183:F185"/>
    <mergeCell ref="G183:G185"/>
    <mergeCell ref="F186:F188"/>
    <mergeCell ref="G186:G188"/>
    <mergeCell ref="F195:F197"/>
    <mergeCell ref="G195:G197"/>
    <mergeCell ref="F198:F200"/>
    <mergeCell ref="G198:G200"/>
    <mergeCell ref="F201:F203"/>
    <mergeCell ref="G201:G203"/>
    <mergeCell ref="F204:F206"/>
    <mergeCell ref="G204:G206"/>
    <mergeCell ref="F207:F209"/>
    <mergeCell ref="G207:G209"/>
    <mergeCell ref="F210:F212"/>
    <mergeCell ref="G210:G212"/>
    <mergeCell ref="F213:F215"/>
    <mergeCell ref="G213:G215"/>
    <mergeCell ref="F156:F158"/>
    <mergeCell ref="G156:G158"/>
    <mergeCell ref="F159:F161"/>
    <mergeCell ref="G159:G161"/>
    <mergeCell ref="F162:F164"/>
    <mergeCell ref="G162:G164"/>
    <mergeCell ref="F165:F167"/>
    <mergeCell ref="G165:G167"/>
    <mergeCell ref="F168:F170"/>
    <mergeCell ref="G168:G170"/>
    <mergeCell ref="F171:F173"/>
    <mergeCell ref="G171:G173"/>
    <mergeCell ref="F174:F176"/>
    <mergeCell ref="G174:G176"/>
    <mergeCell ref="F177:F179"/>
    <mergeCell ref="G177:G179"/>
    <mergeCell ref="F180:F182"/>
    <mergeCell ref="G180:G182"/>
    <mergeCell ref="F129:F131"/>
    <mergeCell ref="G129:G131"/>
    <mergeCell ref="F132:F134"/>
    <mergeCell ref="G132:G134"/>
    <mergeCell ref="F135:F137"/>
    <mergeCell ref="G135:G137"/>
    <mergeCell ref="F138:F140"/>
    <mergeCell ref="G138:G140"/>
    <mergeCell ref="F141:F143"/>
    <mergeCell ref="G141:G143"/>
    <mergeCell ref="F144:F146"/>
    <mergeCell ref="G144:G146"/>
    <mergeCell ref="F147:F149"/>
    <mergeCell ref="G147:G149"/>
    <mergeCell ref="F150:F152"/>
    <mergeCell ref="G150:G152"/>
    <mergeCell ref="F153:F155"/>
    <mergeCell ref="G153:G155"/>
    <mergeCell ref="F102:F104"/>
    <mergeCell ref="G102:G104"/>
    <mergeCell ref="F105:F107"/>
    <mergeCell ref="G105:G107"/>
    <mergeCell ref="F111:F113"/>
    <mergeCell ref="G111:G113"/>
    <mergeCell ref="F114:F116"/>
    <mergeCell ref="G114:G116"/>
    <mergeCell ref="F108:F110"/>
    <mergeCell ref="G108:G110"/>
    <mergeCell ref="F117:F119"/>
    <mergeCell ref="G117:G119"/>
    <mergeCell ref="F120:F122"/>
    <mergeCell ref="G120:G122"/>
    <mergeCell ref="F123:F125"/>
    <mergeCell ref="G123:G125"/>
    <mergeCell ref="F126:F128"/>
    <mergeCell ref="G126:G128"/>
    <mergeCell ref="D473:D475"/>
    <mergeCell ref="E473:E475"/>
    <mergeCell ref="E476:E478"/>
    <mergeCell ref="F12:F15"/>
    <mergeCell ref="G12:G15"/>
    <mergeCell ref="F16:F18"/>
    <mergeCell ref="G16:G18"/>
    <mergeCell ref="F32:F34"/>
    <mergeCell ref="G32:G34"/>
    <mergeCell ref="F35:F39"/>
    <mergeCell ref="G35:G39"/>
    <mergeCell ref="F40:F42"/>
    <mergeCell ref="G40:G42"/>
    <mergeCell ref="F43:F44"/>
    <mergeCell ref="G43:G44"/>
    <mergeCell ref="F59:F60"/>
    <mergeCell ref="G59:G60"/>
    <mergeCell ref="F61:F63"/>
    <mergeCell ref="G61:G63"/>
    <mergeCell ref="F69:F70"/>
    <mergeCell ref="G69:G70"/>
    <mergeCell ref="F73:F75"/>
    <mergeCell ref="F87:F89"/>
    <mergeCell ref="G87:G89"/>
    <mergeCell ref="F90:F92"/>
    <mergeCell ref="G90:G92"/>
    <mergeCell ref="F93:F95"/>
    <mergeCell ref="G93:G95"/>
    <mergeCell ref="F96:F98"/>
    <mergeCell ref="G96:G98"/>
    <mergeCell ref="F99:F101"/>
    <mergeCell ref="G99:G101"/>
    <mergeCell ref="D420:D423"/>
    <mergeCell ref="E420:E423"/>
    <mergeCell ref="D424:D427"/>
    <mergeCell ref="E424:E427"/>
    <mergeCell ref="D428:D431"/>
    <mergeCell ref="E428:E431"/>
    <mergeCell ref="D432:D435"/>
    <mergeCell ref="E432:E435"/>
    <mergeCell ref="D436:D439"/>
    <mergeCell ref="D440:D443"/>
    <mergeCell ref="D444:D447"/>
    <mergeCell ref="D448:D451"/>
    <mergeCell ref="D452:D454"/>
    <mergeCell ref="E452:E454"/>
    <mergeCell ref="D455:D457"/>
    <mergeCell ref="E455:E457"/>
    <mergeCell ref="D470:D472"/>
    <mergeCell ref="E470:E472"/>
    <mergeCell ref="D384:D387"/>
    <mergeCell ref="E384:E387"/>
    <mergeCell ref="D388:D391"/>
    <mergeCell ref="E388:E391"/>
    <mergeCell ref="D392:D395"/>
    <mergeCell ref="E392:E395"/>
    <mergeCell ref="D396:D399"/>
    <mergeCell ref="E396:E399"/>
    <mergeCell ref="D400:D403"/>
    <mergeCell ref="E400:E403"/>
    <mergeCell ref="D404:D407"/>
    <mergeCell ref="E404:E407"/>
    <mergeCell ref="D408:D411"/>
    <mergeCell ref="E408:E411"/>
    <mergeCell ref="D412:D415"/>
    <mergeCell ref="E412:E415"/>
    <mergeCell ref="D416:D419"/>
    <mergeCell ref="E416:E419"/>
    <mergeCell ref="D351:D353"/>
    <mergeCell ref="E351:E353"/>
    <mergeCell ref="D354:D355"/>
    <mergeCell ref="E354:E355"/>
    <mergeCell ref="D357:D358"/>
    <mergeCell ref="E357:E358"/>
    <mergeCell ref="D360:D361"/>
    <mergeCell ref="E360:E361"/>
    <mergeCell ref="D362:D366"/>
    <mergeCell ref="E362:E366"/>
    <mergeCell ref="D367:D371"/>
    <mergeCell ref="E367:E371"/>
    <mergeCell ref="D372:D375"/>
    <mergeCell ref="E372:E375"/>
    <mergeCell ref="D376:D379"/>
    <mergeCell ref="E376:E379"/>
    <mergeCell ref="D380:D383"/>
    <mergeCell ref="E380:E383"/>
    <mergeCell ref="D324:D326"/>
    <mergeCell ref="E324:E326"/>
    <mergeCell ref="D327:D329"/>
    <mergeCell ref="E327:E329"/>
    <mergeCell ref="D330:D332"/>
    <mergeCell ref="E330:E332"/>
    <mergeCell ref="D333:D335"/>
    <mergeCell ref="E333:E335"/>
    <mergeCell ref="D336:D338"/>
    <mergeCell ref="E336:E338"/>
    <mergeCell ref="D339:D341"/>
    <mergeCell ref="E339:E341"/>
    <mergeCell ref="D342:D344"/>
    <mergeCell ref="E342:E344"/>
    <mergeCell ref="D345:D347"/>
    <mergeCell ref="E345:E347"/>
    <mergeCell ref="D348:D350"/>
    <mergeCell ref="E348:E350"/>
    <mergeCell ref="D297:D299"/>
    <mergeCell ref="E297:E299"/>
    <mergeCell ref="D300:D302"/>
    <mergeCell ref="E300:E302"/>
    <mergeCell ref="D303:D305"/>
    <mergeCell ref="E303:E305"/>
    <mergeCell ref="D306:D308"/>
    <mergeCell ref="E306:E308"/>
    <mergeCell ref="D309:D311"/>
    <mergeCell ref="E309:E311"/>
    <mergeCell ref="D312:D314"/>
    <mergeCell ref="E312:E314"/>
    <mergeCell ref="D315:D317"/>
    <mergeCell ref="D318:D320"/>
    <mergeCell ref="E318:E320"/>
    <mergeCell ref="D321:D323"/>
    <mergeCell ref="E321:E323"/>
    <mergeCell ref="D270:D272"/>
    <mergeCell ref="E270:E272"/>
    <mergeCell ref="D273:D275"/>
    <mergeCell ref="E273:E275"/>
    <mergeCell ref="D276:D278"/>
    <mergeCell ref="E276:E278"/>
    <mergeCell ref="D279:D281"/>
    <mergeCell ref="E279:E281"/>
    <mergeCell ref="D282:D284"/>
    <mergeCell ref="E282:E284"/>
    <mergeCell ref="D285:D287"/>
    <mergeCell ref="E285:E287"/>
    <mergeCell ref="D288:D290"/>
    <mergeCell ref="E288:E290"/>
    <mergeCell ref="D291:D293"/>
    <mergeCell ref="E291:E293"/>
    <mergeCell ref="D294:D296"/>
    <mergeCell ref="E294:E296"/>
    <mergeCell ref="D243:D245"/>
    <mergeCell ref="E243:E245"/>
    <mergeCell ref="D246:D248"/>
    <mergeCell ref="E246:E248"/>
    <mergeCell ref="D249:D251"/>
    <mergeCell ref="E249:E251"/>
    <mergeCell ref="D252:D254"/>
    <mergeCell ref="E252:E254"/>
    <mergeCell ref="D255:D257"/>
    <mergeCell ref="E255:E257"/>
    <mergeCell ref="D258:D260"/>
    <mergeCell ref="E258:E260"/>
    <mergeCell ref="D261:D263"/>
    <mergeCell ref="E261:E263"/>
    <mergeCell ref="D264:D266"/>
    <mergeCell ref="E264:E266"/>
    <mergeCell ref="D267:D269"/>
    <mergeCell ref="E267:E269"/>
    <mergeCell ref="E222:E224"/>
    <mergeCell ref="D225:D227"/>
    <mergeCell ref="E225:E227"/>
    <mergeCell ref="D228:D230"/>
    <mergeCell ref="E228:E230"/>
    <mergeCell ref="D231:D233"/>
    <mergeCell ref="E231:E233"/>
    <mergeCell ref="D234:D236"/>
    <mergeCell ref="E234:E236"/>
    <mergeCell ref="D213:D215"/>
    <mergeCell ref="E213:E215"/>
    <mergeCell ref="E207:E209"/>
    <mergeCell ref="D210:D212"/>
    <mergeCell ref="E210:E212"/>
    <mergeCell ref="D237:D239"/>
    <mergeCell ref="E237:E239"/>
    <mergeCell ref="D240:D242"/>
    <mergeCell ref="E240:E242"/>
    <mergeCell ref="D165:D167"/>
    <mergeCell ref="E165:E167"/>
    <mergeCell ref="D168:D170"/>
    <mergeCell ref="E168:E170"/>
    <mergeCell ref="D144:D146"/>
    <mergeCell ref="E144:E146"/>
    <mergeCell ref="D147:D149"/>
    <mergeCell ref="E147:E149"/>
    <mergeCell ref="D159:D161"/>
    <mergeCell ref="D186:D188"/>
    <mergeCell ref="E186:E188"/>
    <mergeCell ref="D195:D197"/>
    <mergeCell ref="E195:E197"/>
    <mergeCell ref="D198:D200"/>
    <mergeCell ref="E198:E200"/>
    <mergeCell ref="D201:D203"/>
    <mergeCell ref="E201:E203"/>
    <mergeCell ref="D192:D194"/>
    <mergeCell ref="E192:E194"/>
    <mergeCell ref="D189:D191"/>
    <mergeCell ref="E189:E191"/>
    <mergeCell ref="D105:D107"/>
    <mergeCell ref="E105:E107"/>
    <mergeCell ref="D111:D113"/>
    <mergeCell ref="E111:E113"/>
    <mergeCell ref="D114:D116"/>
    <mergeCell ref="E114:E116"/>
    <mergeCell ref="E129:E131"/>
    <mergeCell ref="D132:D134"/>
    <mergeCell ref="E132:E134"/>
    <mergeCell ref="D135:D137"/>
    <mergeCell ref="E135:E137"/>
    <mergeCell ref="D138:D140"/>
    <mergeCell ref="E138:E140"/>
    <mergeCell ref="D141:D143"/>
    <mergeCell ref="E141:E143"/>
    <mergeCell ref="E159:E161"/>
    <mergeCell ref="D162:D164"/>
    <mergeCell ref="E162:E164"/>
    <mergeCell ref="A455:A457"/>
    <mergeCell ref="B455:B457"/>
    <mergeCell ref="C455:C457"/>
    <mergeCell ref="A470:A472"/>
    <mergeCell ref="B470:B472"/>
    <mergeCell ref="C470:C472"/>
    <mergeCell ref="A473:A475"/>
    <mergeCell ref="B473:B475"/>
    <mergeCell ref="C473:C475"/>
    <mergeCell ref="A476:A478"/>
    <mergeCell ref="B476:B478"/>
    <mergeCell ref="C476:C478"/>
    <mergeCell ref="D12:D15"/>
    <mergeCell ref="E12:E15"/>
    <mergeCell ref="D16:D18"/>
    <mergeCell ref="E16:E18"/>
    <mergeCell ref="D32:D34"/>
    <mergeCell ref="E32:E34"/>
    <mergeCell ref="D35:D39"/>
    <mergeCell ref="E35:E39"/>
    <mergeCell ref="D40:D42"/>
    <mergeCell ref="E40:E42"/>
    <mergeCell ref="D43:D44"/>
    <mergeCell ref="E43:E44"/>
    <mergeCell ref="D59:D60"/>
    <mergeCell ref="E59:E60"/>
    <mergeCell ref="D61:D63"/>
    <mergeCell ref="E61:E63"/>
    <mergeCell ref="D69:D70"/>
    <mergeCell ref="E69:E70"/>
    <mergeCell ref="D73:D75"/>
    <mergeCell ref="E73:E75"/>
    <mergeCell ref="A432:A435"/>
    <mergeCell ref="B432:B435"/>
    <mergeCell ref="C432:C435"/>
    <mergeCell ref="A436:A439"/>
    <mergeCell ref="B436:B439"/>
    <mergeCell ref="C436:C439"/>
    <mergeCell ref="A440:A443"/>
    <mergeCell ref="B440:B443"/>
    <mergeCell ref="C440:C443"/>
    <mergeCell ref="A444:A447"/>
    <mergeCell ref="B444:B447"/>
    <mergeCell ref="C444:C447"/>
    <mergeCell ref="A448:A451"/>
    <mergeCell ref="B448:B451"/>
    <mergeCell ref="C448:C451"/>
    <mergeCell ref="A452:A454"/>
    <mergeCell ref="B452:B454"/>
    <mergeCell ref="C452:C454"/>
    <mergeCell ref="A384:A391"/>
    <mergeCell ref="B384:B387"/>
    <mergeCell ref="C384:C391"/>
    <mergeCell ref="B388:B391"/>
    <mergeCell ref="A392:A399"/>
    <mergeCell ref="B392:B395"/>
    <mergeCell ref="C392:C399"/>
    <mergeCell ref="B396:B399"/>
    <mergeCell ref="C408:C415"/>
    <mergeCell ref="B412:B415"/>
    <mergeCell ref="A416:A423"/>
    <mergeCell ref="B416:B419"/>
    <mergeCell ref="C416:C423"/>
    <mergeCell ref="B420:B423"/>
    <mergeCell ref="A424:A431"/>
    <mergeCell ref="B424:B427"/>
    <mergeCell ref="C424:C431"/>
    <mergeCell ref="B428:B431"/>
    <mergeCell ref="B400:B403"/>
    <mergeCell ref="B404:B407"/>
    <mergeCell ref="A408:A415"/>
    <mergeCell ref="B408:B411"/>
    <mergeCell ref="A354:A356"/>
    <mergeCell ref="B354:B356"/>
    <mergeCell ref="C354:C356"/>
    <mergeCell ref="A357:A359"/>
    <mergeCell ref="B357:B359"/>
    <mergeCell ref="C357:C359"/>
    <mergeCell ref="A360:A361"/>
    <mergeCell ref="B360:B361"/>
    <mergeCell ref="C360:C361"/>
    <mergeCell ref="A362:A366"/>
    <mergeCell ref="B362:B366"/>
    <mergeCell ref="C362:C366"/>
    <mergeCell ref="A367:A375"/>
    <mergeCell ref="B367:B371"/>
    <mergeCell ref="C367:C375"/>
    <mergeCell ref="B372:B375"/>
    <mergeCell ref="A376:A383"/>
    <mergeCell ref="B376:B379"/>
    <mergeCell ref="C376:C383"/>
    <mergeCell ref="B380:B383"/>
    <mergeCell ref="A336:A338"/>
    <mergeCell ref="B336:B338"/>
    <mergeCell ref="C336:C338"/>
    <mergeCell ref="A339:A341"/>
    <mergeCell ref="B339:B341"/>
    <mergeCell ref="C339:C341"/>
    <mergeCell ref="A342:A344"/>
    <mergeCell ref="B342:B344"/>
    <mergeCell ref="C342:C344"/>
    <mergeCell ref="A345:A347"/>
    <mergeCell ref="B345:B347"/>
    <mergeCell ref="C345:C347"/>
    <mergeCell ref="A348:A350"/>
    <mergeCell ref="B348:B350"/>
    <mergeCell ref="C348:C350"/>
    <mergeCell ref="A351:A353"/>
    <mergeCell ref="B351:B353"/>
    <mergeCell ref="C351:C353"/>
    <mergeCell ref="A318:A320"/>
    <mergeCell ref="B318:B320"/>
    <mergeCell ref="C318:C320"/>
    <mergeCell ref="A321:A323"/>
    <mergeCell ref="B321:B323"/>
    <mergeCell ref="C321:C323"/>
    <mergeCell ref="A324:A326"/>
    <mergeCell ref="B324:B326"/>
    <mergeCell ref="C324:C326"/>
    <mergeCell ref="A327:A329"/>
    <mergeCell ref="B327:B329"/>
    <mergeCell ref="C327:C329"/>
    <mergeCell ref="A330:A332"/>
    <mergeCell ref="B330:B332"/>
    <mergeCell ref="C330:C332"/>
    <mergeCell ref="A333:A335"/>
    <mergeCell ref="B333:B335"/>
    <mergeCell ref="C333:C335"/>
    <mergeCell ref="A300:A302"/>
    <mergeCell ref="B300:B302"/>
    <mergeCell ref="C300:C302"/>
    <mergeCell ref="A303:A305"/>
    <mergeCell ref="B303:B305"/>
    <mergeCell ref="C303:C305"/>
    <mergeCell ref="A306:A308"/>
    <mergeCell ref="B306:B308"/>
    <mergeCell ref="C306:C308"/>
    <mergeCell ref="A309:A311"/>
    <mergeCell ref="B309:B311"/>
    <mergeCell ref="C309:C311"/>
    <mergeCell ref="A312:A314"/>
    <mergeCell ref="B312:B314"/>
    <mergeCell ref="C312:C314"/>
    <mergeCell ref="A315:A317"/>
    <mergeCell ref="B315:B317"/>
    <mergeCell ref="C315:C317"/>
    <mergeCell ref="A282:A284"/>
    <mergeCell ref="B282:B284"/>
    <mergeCell ref="C282:C284"/>
    <mergeCell ref="A285:A287"/>
    <mergeCell ref="B285:B287"/>
    <mergeCell ref="C285:C287"/>
    <mergeCell ref="A288:A290"/>
    <mergeCell ref="B288:B290"/>
    <mergeCell ref="C288:C290"/>
    <mergeCell ref="B291:B293"/>
    <mergeCell ref="C291:C293"/>
    <mergeCell ref="A294:A296"/>
    <mergeCell ref="B294:B296"/>
    <mergeCell ref="C294:C296"/>
    <mergeCell ref="A297:A299"/>
    <mergeCell ref="B297:B299"/>
    <mergeCell ref="C297:C299"/>
    <mergeCell ref="A264:A266"/>
    <mergeCell ref="B264:B266"/>
    <mergeCell ref="C264:C266"/>
    <mergeCell ref="A267:A269"/>
    <mergeCell ref="B267:B269"/>
    <mergeCell ref="C267:C269"/>
    <mergeCell ref="A270:A272"/>
    <mergeCell ref="B270:B272"/>
    <mergeCell ref="C270:C272"/>
    <mergeCell ref="A273:A275"/>
    <mergeCell ref="B273:B275"/>
    <mergeCell ref="C273:C275"/>
    <mergeCell ref="A276:A278"/>
    <mergeCell ref="B276:B278"/>
    <mergeCell ref="C276:C278"/>
    <mergeCell ref="A279:A281"/>
    <mergeCell ref="B279:B281"/>
    <mergeCell ref="C279:C281"/>
    <mergeCell ref="A246:A248"/>
    <mergeCell ref="B246:B248"/>
    <mergeCell ref="C246:C248"/>
    <mergeCell ref="A249:A251"/>
    <mergeCell ref="B249:B251"/>
    <mergeCell ref="C249:C251"/>
    <mergeCell ref="A252:A254"/>
    <mergeCell ref="B252:B254"/>
    <mergeCell ref="C252:C254"/>
    <mergeCell ref="A255:A257"/>
    <mergeCell ref="B255:B257"/>
    <mergeCell ref="C255:C257"/>
    <mergeCell ref="A258:A260"/>
    <mergeCell ref="B258:B260"/>
    <mergeCell ref="C258:C260"/>
    <mergeCell ref="A261:A263"/>
    <mergeCell ref="B261:B263"/>
    <mergeCell ref="C261:C263"/>
    <mergeCell ref="A228:A230"/>
    <mergeCell ref="B228:B230"/>
    <mergeCell ref="C228:C230"/>
    <mergeCell ref="A231:A233"/>
    <mergeCell ref="B231:B233"/>
    <mergeCell ref="C231:C233"/>
    <mergeCell ref="A234:A236"/>
    <mergeCell ref="B234:B236"/>
    <mergeCell ref="C234:C236"/>
    <mergeCell ref="A237:A239"/>
    <mergeCell ref="B237:B239"/>
    <mergeCell ref="C237:C239"/>
    <mergeCell ref="A240:A242"/>
    <mergeCell ref="B240:B242"/>
    <mergeCell ref="C240:C242"/>
    <mergeCell ref="A243:A245"/>
    <mergeCell ref="B243:B245"/>
    <mergeCell ref="C243:C245"/>
    <mergeCell ref="A210:A212"/>
    <mergeCell ref="B210:B212"/>
    <mergeCell ref="C210:C212"/>
    <mergeCell ref="A213:A215"/>
    <mergeCell ref="B213:B215"/>
    <mergeCell ref="C213:C215"/>
    <mergeCell ref="A216:A218"/>
    <mergeCell ref="B216:B218"/>
    <mergeCell ref="C216:C218"/>
    <mergeCell ref="A219:A221"/>
    <mergeCell ref="B219:B221"/>
    <mergeCell ref="C219:C221"/>
    <mergeCell ref="A222:A224"/>
    <mergeCell ref="B222:B224"/>
    <mergeCell ref="C222:C224"/>
    <mergeCell ref="A225:A227"/>
    <mergeCell ref="B225:B227"/>
    <mergeCell ref="C225:C227"/>
    <mergeCell ref="C186:C188"/>
    <mergeCell ref="A195:A197"/>
    <mergeCell ref="B195:B197"/>
    <mergeCell ref="C195:C197"/>
    <mergeCell ref="A198:A200"/>
    <mergeCell ref="B198:B200"/>
    <mergeCell ref="C198:C200"/>
    <mergeCell ref="A201:A203"/>
    <mergeCell ref="B201:B203"/>
    <mergeCell ref="C201:C203"/>
    <mergeCell ref="A204:A206"/>
    <mergeCell ref="B204:B206"/>
    <mergeCell ref="C204:C206"/>
    <mergeCell ref="A207:A209"/>
    <mergeCell ref="B207:B209"/>
    <mergeCell ref="C207:C209"/>
    <mergeCell ref="A192:A194"/>
    <mergeCell ref="B192:B194"/>
    <mergeCell ref="C192:C194"/>
    <mergeCell ref="A189:A191"/>
    <mergeCell ref="B189:B191"/>
    <mergeCell ref="C189:C191"/>
    <mergeCell ref="A186:A188"/>
    <mergeCell ref="B186:B188"/>
    <mergeCell ref="A129:A131"/>
    <mergeCell ref="B129:B131"/>
    <mergeCell ref="C129:C131"/>
    <mergeCell ref="A132:A134"/>
    <mergeCell ref="B132:B134"/>
    <mergeCell ref="C132:C134"/>
    <mergeCell ref="A135:A137"/>
    <mergeCell ref="B135:B137"/>
    <mergeCell ref="C135:C137"/>
    <mergeCell ref="A171:A173"/>
    <mergeCell ref="B171:B173"/>
    <mergeCell ref="C171:C173"/>
    <mergeCell ref="A138:A140"/>
    <mergeCell ref="B138:B140"/>
    <mergeCell ref="C138:C140"/>
    <mergeCell ref="A141:A143"/>
    <mergeCell ref="B141:B143"/>
    <mergeCell ref="C141:C143"/>
    <mergeCell ref="A144:A146"/>
    <mergeCell ref="B144:B146"/>
    <mergeCell ref="C144:C146"/>
    <mergeCell ref="A147:A149"/>
    <mergeCell ref="B147:B149"/>
    <mergeCell ref="C147:C149"/>
    <mergeCell ref="A150:A152"/>
    <mergeCell ref="A153:A155"/>
    <mergeCell ref="A114:A116"/>
    <mergeCell ref="B114:B116"/>
    <mergeCell ref="C114:C116"/>
    <mergeCell ref="A117:A119"/>
    <mergeCell ref="B117:B119"/>
    <mergeCell ref="C117:C119"/>
    <mergeCell ref="A108:A110"/>
    <mergeCell ref="B108:B110"/>
    <mergeCell ref="C108:C110"/>
    <mergeCell ref="A120:A122"/>
    <mergeCell ref="B120:B122"/>
    <mergeCell ref="C120:C122"/>
    <mergeCell ref="A123:A125"/>
    <mergeCell ref="B123:B125"/>
    <mergeCell ref="C123:C125"/>
    <mergeCell ref="A126:A128"/>
    <mergeCell ref="B126:B128"/>
    <mergeCell ref="C126:C128"/>
    <mergeCell ref="A93:A95"/>
    <mergeCell ref="B93:B95"/>
    <mergeCell ref="C93:C95"/>
    <mergeCell ref="A96:A98"/>
    <mergeCell ref="B96:B98"/>
    <mergeCell ref="C96:C98"/>
    <mergeCell ref="A99:A101"/>
    <mergeCell ref="B99:B101"/>
    <mergeCell ref="C99:C101"/>
    <mergeCell ref="A102:A104"/>
    <mergeCell ref="B102:B104"/>
    <mergeCell ref="C102:C104"/>
    <mergeCell ref="A105:A107"/>
    <mergeCell ref="B105:B107"/>
    <mergeCell ref="C105:C107"/>
    <mergeCell ref="A111:A113"/>
    <mergeCell ref="B111:B113"/>
    <mergeCell ref="C111:C113"/>
    <mergeCell ref="C16:C18"/>
    <mergeCell ref="A32:A34"/>
    <mergeCell ref="B32:B34"/>
    <mergeCell ref="C32:C34"/>
    <mergeCell ref="A35:A39"/>
    <mergeCell ref="B35:B39"/>
    <mergeCell ref="C35:C39"/>
    <mergeCell ref="A40:A42"/>
    <mergeCell ref="B40:B42"/>
    <mergeCell ref="C40:C42"/>
    <mergeCell ref="A43:A44"/>
    <mergeCell ref="B43:B44"/>
    <mergeCell ref="C43:C44"/>
    <mergeCell ref="A59:A60"/>
    <mergeCell ref="B59:B60"/>
    <mergeCell ref="C59:C60"/>
    <mergeCell ref="A90:A92"/>
    <mergeCell ref="B90:B92"/>
    <mergeCell ref="C90:C92"/>
    <mergeCell ref="A61:A63"/>
    <mergeCell ref="B61:B63"/>
    <mergeCell ref="C61:C63"/>
    <mergeCell ref="A69:A70"/>
    <mergeCell ref="B87:B89"/>
    <mergeCell ref="B69:B70"/>
    <mergeCell ref="C69:C70"/>
    <mergeCell ref="A73:A75"/>
    <mergeCell ref="B73:B75"/>
    <mergeCell ref="C73:C75"/>
    <mergeCell ref="A78:A80"/>
    <mergeCell ref="B78:B80"/>
    <mergeCell ref="C78:C80"/>
    <mergeCell ref="M174:M176"/>
    <mergeCell ref="E93:E95"/>
    <mergeCell ref="D96:D98"/>
    <mergeCell ref="E96:E98"/>
    <mergeCell ref="D99:D101"/>
    <mergeCell ref="F84:F86"/>
    <mergeCell ref="G84:G86"/>
    <mergeCell ref="L84:L86"/>
    <mergeCell ref="L32:L34"/>
    <mergeCell ref="D87:D89"/>
    <mergeCell ref="L174:L176"/>
    <mergeCell ref="L102:L104"/>
    <mergeCell ref="L126:L128"/>
    <mergeCell ref="L123:L125"/>
    <mergeCell ref="L141:L143"/>
    <mergeCell ref="L129:L131"/>
    <mergeCell ref="L87:L89"/>
    <mergeCell ref="L90:L92"/>
    <mergeCell ref="L93:L95"/>
    <mergeCell ref="L99:L101"/>
    <mergeCell ref="L111:L113"/>
    <mergeCell ref="L108:L110"/>
    <mergeCell ref="L81:L83"/>
    <mergeCell ref="D78:D80"/>
    <mergeCell ref="E78:E80"/>
    <mergeCell ref="D81:D83"/>
    <mergeCell ref="E81:E83"/>
    <mergeCell ref="D84:D86"/>
    <mergeCell ref="E84:E86"/>
    <mergeCell ref="G73:G75"/>
    <mergeCell ref="F78:F80"/>
    <mergeCell ref="G78:G80"/>
    <mergeCell ref="A81:A83"/>
    <mergeCell ref="B81:B83"/>
    <mergeCell ref="C81:C83"/>
    <mergeCell ref="A84:A86"/>
    <mergeCell ref="B84:B86"/>
    <mergeCell ref="C84:C86"/>
    <mergeCell ref="C87:C89"/>
    <mergeCell ref="A87:A89"/>
    <mergeCell ref="F81:F83"/>
    <mergeCell ref="G81:G83"/>
    <mergeCell ref="L135:L137"/>
    <mergeCell ref="L150:L152"/>
    <mergeCell ref="L144:L146"/>
    <mergeCell ref="L156:L158"/>
    <mergeCell ref="E87:E89"/>
    <mergeCell ref="D90:D92"/>
    <mergeCell ref="E90:E92"/>
    <mergeCell ref="D93:D95"/>
    <mergeCell ref="D117:D119"/>
    <mergeCell ref="E117:E119"/>
    <mergeCell ref="D120:D122"/>
    <mergeCell ref="E120:E122"/>
    <mergeCell ref="D123:D125"/>
    <mergeCell ref="E123:E125"/>
    <mergeCell ref="D126:D128"/>
    <mergeCell ref="E126:E128"/>
    <mergeCell ref="D108:D110"/>
    <mergeCell ref="E108:E110"/>
    <mergeCell ref="D129:D131"/>
    <mergeCell ref="E153:E155"/>
    <mergeCell ref="D156:D158"/>
    <mergeCell ref="E156:E158"/>
    <mergeCell ref="L138:L140"/>
    <mergeCell ref="L153:L155"/>
    <mergeCell ref="L147:L149"/>
    <mergeCell ref="L132:L134"/>
    <mergeCell ref="E99:E101"/>
    <mergeCell ref="D102:D104"/>
    <mergeCell ref="E102:E104"/>
    <mergeCell ref="B174:B176"/>
    <mergeCell ref="L159:L161"/>
    <mergeCell ref="A291:A293"/>
    <mergeCell ref="B150:B152"/>
    <mergeCell ref="C150:C152"/>
    <mergeCell ref="B153:B155"/>
    <mergeCell ref="C153:C155"/>
    <mergeCell ref="A156:A158"/>
    <mergeCell ref="B156:B158"/>
    <mergeCell ref="C156:C158"/>
    <mergeCell ref="A159:A161"/>
    <mergeCell ref="B159:B161"/>
    <mergeCell ref="C159:C161"/>
    <mergeCell ref="A162:A164"/>
    <mergeCell ref="B162:B164"/>
    <mergeCell ref="C162:C164"/>
    <mergeCell ref="A165:A167"/>
    <mergeCell ref="B165:B167"/>
    <mergeCell ref="C165:C167"/>
    <mergeCell ref="A168:A170"/>
    <mergeCell ref="B168:B170"/>
    <mergeCell ref="C168:C170"/>
    <mergeCell ref="A177:A179"/>
    <mergeCell ref="B177:B179"/>
    <mergeCell ref="C177:C179"/>
    <mergeCell ref="L315:L317"/>
    <mergeCell ref="L306:L308"/>
    <mergeCell ref="L309:L311"/>
    <mergeCell ref="L324:L326"/>
    <mergeCell ref="L318:L320"/>
    <mergeCell ref="L321:L323"/>
    <mergeCell ref="L213:L215"/>
    <mergeCell ref="D171:D173"/>
    <mergeCell ref="E171:E173"/>
    <mergeCell ref="D174:D176"/>
    <mergeCell ref="E174:E176"/>
    <mergeCell ref="D177:D179"/>
    <mergeCell ref="E177:E179"/>
    <mergeCell ref="D180:D182"/>
    <mergeCell ref="E180:E182"/>
    <mergeCell ref="D183:D185"/>
    <mergeCell ref="E183:E185"/>
    <mergeCell ref="L177:L179"/>
    <mergeCell ref="L264:L266"/>
    <mergeCell ref="L267:L269"/>
    <mergeCell ref="L216:L218"/>
    <mergeCell ref="L183:L185"/>
    <mergeCell ref="L189:L191"/>
    <mergeCell ref="L219:L221"/>
    <mergeCell ref="D204:D206"/>
    <mergeCell ref="E204:E206"/>
    <mergeCell ref="D207:D209"/>
    <mergeCell ref="D216:D218"/>
    <mergeCell ref="E216:E218"/>
    <mergeCell ref="D219:D221"/>
    <mergeCell ref="E219:E221"/>
    <mergeCell ref="D222:D224"/>
    <mergeCell ref="L288:L290"/>
    <mergeCell ref="L291:L293"/>
    <mergeCell ref="L282:L284"/>
    <mergeCell ref="L285:L287"/>
    <mergeCell ref="L300:L302"/>
    <mergeCell ref="L303:L305"/>
    <mergeCell ref="A1:L1"/>
    <mergeCell ref="M3:M4"/>
    <mergeCell ref="M5:M9"/>
    <mergeCell ref="M10:M12"/>
    <mergeCell ref="L78:L80"/>
    <mergeCell ref="M23:M25"/>
    <mergeCell ref="M26:M28"/>
    <mergeCell ref="M29:M31"/>
    <mergeCell ref="K3:K4"/>
    <mergeCell ref="J3:J4"/>
    <mergeCell ref="L13:L15"/>
    <mergeCell ref="M13:M15"/>
    <mergeCell ref="L23:L25"/>
    <mergeCell ref="L26:L28"/>
    <mergeCell ref="L29:L31"/>
    <mergeCell ref="A2:L2"/>
    <mergeCell ref="A3:A4"/>
    <mergeCell ref="A174:A176"/>
    <mergeCell ref="C183:C185"/>
    <mergeCell ref="B3:B4"/>
    <mergeCell ref="C3:C4"/>
    <mergeCell ref="A180:A182"/>
    <mergeCell ref="B180:B182"/>
    <mergeCell ref="C180:C182"/>
    <mergeCell ref="A183:A185"/>
    <mergeCell ref="B183:B185"/>
    <mergeCell ref="H3:H4"/>
    <mergeCell ref="L3:L4"/>
    <mergeCell ref="D3:E3"/>
    <mergeCell ref="A29:A31"/>
    <mergeCell ref="B29:B31"/>
    <mergeCell ref="C29:C31"/>
    <mergeCell ref="D29:D31"/>
    <mergeCell ref="E29:E31"/>
    <mergeCell ref="A23:A25"/>
    <mergeCell ref="B23:B25"/>
    <mergeCell ref="C23:C25"/>
    <mergeCell ref="D23:D25"/>
    <mergeCell ref="E23:E25"/>
    <mergeCell ref="A26:A28"/>
    <mergeCell ref="B26:B28"/>
    <mergeCell ref="C26:C28"/>
    <mergeCell ref="D26:D28"/>
    <mergeCell ref="E26:E28"/>
    <mergeCell ref="I3:I4"/>
    <mergeCell ref="L10:L12"/>
    <mergeCell ref="L5:L9"/>
    <mergeCell ref="F3:G3"/>
    <mergeCell ref="F23:F25"/>
    <mergeCell ref="G23:G25"/>
    <mergeCell ref="F26:F28"/>
    <mergeCell ref="A5:A11"/>
    <mergeCell ref="G26:G28"/>
    <mergeCell ref="F29:F31"/>
    <mergeCell ref="G29:G31"/>
    <mergeCell ref="C12:C15"/>
    <mergeCell ref="A16:A17"/>
    <mergeCell ref="B16:B18"/>
    <mergeCell ref="B5:B11"/>
    <mergeCell ref="C5:C11"/>
    <mergeCell ref="A12:A15"/>
    <mergeCell ref="B12:B15"/>
    <mergeCell ref="L498:L500"/>
    <mergeCell ref="A497:H497"/>
    <mergeCell ref="A488:A490"/>
    <mergeCell ref="B488:B490"/>
    <mergeCell ref="C479:C490"/>
    <mergeCell ref="A479:A481"/>
    <mergeCell ref="B479:B481"/>
    <mergeCell ref="A482:A484"/>
    <mergeCell ref="B482:B484"/>
    <mergeCell ref="A485:A487"/>
    <mergeCell ref="B485:B487"/>
    <mergeCell ref="D479:D481"/>
    <mergeCell ref="E479:E481"/>
    <mergeCell ref="F479:F481"/>
    <mergeCell ref="G479:G481"/>
    <mergeCell ref="D482:D490"/>
    <mergeCell ref="E482:E490"/>
    <mergeCell ref="F482:F490"/>
    <mergeCell ref="G482:G490"/>
    <mergeCell ref="L392:L395"/>
    <mergeCell ref="L396:L399"/>
    <mergeCell ref="C174:C176"/>
    <mergeCell ref="D150:D152"/>
    <mergeCell ref="E150:E152"/>
    <mergeCell ref="D153:D155"/>
    <mergeCell ref="L168:L170"/>
    <mergeCell ref="L171:L173"/>
    <mergeCell ref="L351:L353"/>
    <mergeCell ref="L165:L167"/>
    <mergeCell ref="L162:L164"/>
    <mergeCell ref="L228:L230"/>
    <mergeCell ref="L231:L233"/>
    <mergeCell ref="L222:L224"/>
    <mergeCell ref="L225:L227"/>
    <mergeCell ref="L240:L242"/>
    <mergeCell ref="L243:L245"/>
    <mergeCell ref="L234:L236"/>
    <mergeCell ref="L237:L239"/>
    <mergeCell ref="L252:L254"/>
    <mergeCell ref="L255:L257"/>
    <mergeCell ref="L246:L248"/>
    <mergeCell ref="L258:L260"/>
    <mergeCell ref="L261:L263"/>
    <mergeCell ref="L276:L278"/>
    <mergeCell ref="L279:L281"/>
    <mergeCell ref="L195:L197"/>
    <mergeCell ref="L198:L200"/>
    <mergeCell ref="L201:L203"/>
    <mergeCell ref="L207:L209"/>
    <mergeCell ref="L210:L212"/>
    <mergeCell ref="L204:L206"/>
    <mergeCell ref="L249:L251"/>
    <mergeCell ref="L192:L194"/>
    <mergeCell ref="L180:L182"/>
    <mergeCell ref="L186:L188"/>
    <mergeCell ref="L270:L272"/>
    <mergeCell ref="L273:L275"/>
    <mergeCell ref="A501:R501"/>
    <mergeCell ref="C66:C67"/>
    <mergeCell ref="M400:M403"/>
    <mergeCell ref="M404:M407"/>
    <mergeCell ref="A400:A403"/>
    <mergeCell ref="C400:C403"/>
    <mergeCell ref="A404:A407"/>
    <mergeCell ref="C404:C407"/>
    <mergeCell ref="L372:L375"/>
    <mergeCell ref="L376:L379"/>
    <mergeCell ref="A491:A493"/>
    <mergeCell ref="B491:B493"/>
    <mergeCell ref="C491:C493"/>
    <mergeCell ref="D491:D493"/>
    <mergeCell ref="E491:E493"/>
    <mergeCell ref="F491:F493"/>
    <mergeCell ref="G491:G493"/>
    <mergeCell ref="F476:F478"/>
    <mergeCell ref="G476:G478"/>
    <mergeCell ref="D476:D478"/>
    <mergeCell ref="L330:L332"/>
    <mergeCell ref="L333:L335"/>
    <mergeCell ref="L336:L338"/>
    <mergeCell ref="L339:L341"/>
    <mergeCell ref="L342:L344"/>
    <mergeCell ref="L345:L347"/>
    <mergeCell ref="L348:L350"/>
    <mergeCell ref="L400:L403"/>
    <mergeCell ref="L404:L407"/>
    <mergeCell ref="L408:L411"/>
    <mergeCell ref="L412:L415"/>
    <mergeCell ref="L416:L419"/>
  </mergeCells>
  <printOptions horizontalCentered="1"/>
  <pageMargins left="0.23622047244094491" right="0.23622047244094491" top="0.98425196850393704" bottom="0.39370078740157483" header="0.15748031496062992" footer="0.51181102362204722"/>
  <pageSetup paperSize="9" scale="24" fitToHeight="0" orientation="landscape" useFirstPageNumber="1" r:id="rId1"/>
  <headerFooter alignWithMargins="0">
    <oddHeader>&amp;C&amp;P</oddHeader>
  </headerFooter>
  <rowBreaks count="12" manualBreakCount="12">
    <brk id="22" max="12" man="1"/>
    <brk id="86" max="12" man="1"/>
    <brk id="110" max="12" man="1"/>
    <brk id="137" max="12" man="1"/>
    <brk id="161" max="12" man="1"/>
    <brk id="212" max="12" man="1"/>
    <brk id="236" max="12" man="1"/>
    <brk id="260" max="12" man="1"/>
    <brk id="284" max="12" man="1"/>
    <brk id="308" max="12" man="1"/>
    <brk id="403" max="12" man="1"/>
    <brk id="47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2024-05-07T08:33:30Z</cp:lastPrinted>
  <dcterms:created xsi:type="dcterms:W3CDTF">2019-06-10T10:39:23Z</dcterms:created>
  <dcterms:modified xsi:type="dcterms:W3CDTF">2024-05-07T08:52:36Z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